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I półr.2013 r." sheetId="1" r:id="rId1"/>
  </sheets>
  <definedNames/>
  <calcPr fullCalcOnLoad="1"/>
</workbook>
</file>

<file path=xl/sharedStrings.xml><?xml version="1.0" encoding="utf-8"?>
<sst xmlns="http://schemas.openxmlformats.org/spreadsheetml/2006/main" count="622" uniqueCount="416">
  <si>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</si>
  <si>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</si>
  <si>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</si>
  <si>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</si>
  <si>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</si>
  <si>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</si>
  <si>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</si>
  <si>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</si>
  <si>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189 938,00</t>
  </si>
  <si>
    <t>2370</t>
  </si>
  <si>
    <t>Wpływy do budżetu nadwyżki środków obrotowych samorządowego zakładu budżetowego</t>
  </si>
  <si>
    <t>01095</t>
  </si>
  <si>
    <t>Pozostała działalność</t>
  </si>
  <si>
    <t>6 829 543,87</t>
  </si>
  <si>
    <t>0770</t>
  </si>
  <si>
    <t>Wpłaty z tytułu odpłatnego nabycia prawa własności oraz prawa użytkowania wieczystego nieruchomości</t>
  </si>
  <si>
    <t>6 677 796,00</t>
  </si>
  <si>
    <t>2010</t>
  </si>
  <si>
    <t>Dotacje celowe otrzymane z budżetu państwa na realizację zadań bieżących z zakresu administracji rządowej oraz innych zadań zleconych gminie (związkom gmin) ustawami</t>
  </si>
  <si>
    <t>151 747,87</t>
  </si>
  <si>
    <t>600</t>
  </si>
  <si>
    <t>Transport i łączność</t>
  </si>
  <si>
    <t>375 812,00</t>
  </si>
  <si>
    <t>60016</t>
  </si>
  <si>
    <t>Drogi publiczne gminne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</si>
  <si>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</si>
  <si>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</si>
  <si>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630</t>
  </si>
  <si>
    <t>Turystyka</t>
  </si>
  <si>
    <t>64 827,00</t>
  </si>
  <si>
    <t>63095</t>
  </si>
  <si>
    <t>700</t>
  </si>
  <si>
    <t>Gospodarka mieszkaniowa</t>
  </si>
  <si>
    <t>70005</t>
  </si>
  <si>
    <t>Gospodarka gruntami i nieruchomościami</t>
  </si>
  <si>
    <t>351 257,00</t>
  </si>
  <si>
    <t>0470</t>
  </si>
  <si>
    <t>Wpływy z opłat za trwały zarząd, użytkowanie, służebność i użytkowanie wieczyste nieruchomości</t>
  </si>
  <si>
    <t>50 000,00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</si>
  <si>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</si>
  <si>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</si>
  <si>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296 000,00</t>
  </si>
  <si>
    <t>1 757,00</t>
  </si>
  <si>
    <t>0910</t>
  </si>
  <si>
    <t>Odsetki od nieterminowych wpłat z tytułu podatków i opłat</t>
  </si>
  <si>
    <t>3 500,00</t>
  </si>
  <si>
    <t>70095</t>
  </si>
  <si>
    <t>880 301,00</t>
  </si>
  <si>
    <t>6260</t>
  </si>
  <si>
    <t>Dotacje otrzymane z państwowych funduszy celowych na finansowanie lub dofinansowanie kosztów realizacji inwestycji i zakupów inwestycyjnych jednostek sektora finansów publicznych</t>
  </si>
  <si>
    <t>710</t>
  </si>
  <si>
    <t>Działalność usługowa</t>
  </si>
  <si>
    <t>4 500,00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</si>
  <si>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</si>
  <si>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</si>
  <si>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</si>
  <si>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</si>
  <si>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</si>
  <si>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</si>
  <si>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</si>
  <si>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</si>
  <si>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85 030,00</t>
  </si>
  <si>
    <t>85 000,00</t>
  </si>
  <si>
    <t>2360</t>
  </si>
  <si>
    <t>Dochody jednostek samorządu terytorialnego związane z realizacją zadań z zakresu administracji rządowej oraz innych zadań zleconych ustawami</t>
  </si>
  <si>
    <t>30,00</t>
  </si>
  <si>
    <t>75095</t>
  </si>
  <si>
    <t>150 000,00</t>
  </si>
  <si>
    <t>0920</t>
  </si>
  <si>
    <t>Pozostałe odsetki</t>
  </si>
  <si>
    <t>751</t>
  </si>
  <si>
    <t>Urzędy naczelnych organów władzy państwowej, kontroli i ochrony prawa oraz sądownictwa</t>
  </si>
  <si>
    <t>1 788,00</t>
  </si>
  <si>
    <t>75101</t>
  </si>
  <si>
    <t>Urzędy naczelnych organów władzy państwowej, kontroli i ochrony prawa</t>
  </si>
  <si>
    <t>754</t>
  </si>
  <si>
    <t>Bezpieczeństwo publiczne i ochrona przeciwpożarowa</t>
  </si>
  <si>
    <t>300 000,00</t>
  </si>
  <si>
    <t>75416</t>
  </si>
  <si>
    <t>Straż gminna (miejska)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</si>
  <si>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</si>
  <si>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</si>
  <si>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</si>
  <si>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</si>
  <si>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</si>
  <si>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</si>
  <si>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17 200,00</t>
  </si>
  <si>
    <t>0350</t>
  </si>
  <si>
    <t>Podatek od działalności gospodarczej osób fizycznych, opłacany w formie karty podatkowej</t>
  </si>
  <si>
    <t>17 000,00</t>
  </si>
  <si>
    <t>200,00</t>
  </si>
  <si>
    <t>75615</t>
  </si>
  <si>
    <t>Wpływy z podatku rolnego, podatku leśnego, podatku od czynności cywilnoprawnych, podatków i opłat lokalnych od osób prawnych i innych jednostek organizacyjnych</t>
  </si>
  <si>
    <t>8 300 940,00</t>
  </si>
  <si>
    <t>0310</t>
  </si>
  <si>
    <t>Podatek od nieruchomości</t>
  </si>
  <si>
    <t>7 487 200,00</t>
  </si>
  <si>
    <t>0320</t>
  </si>
  <si>
    <t>Podatek rolny</t>
  </si>
  <si>
    <t>380 000,00</t>
  </si>
  <si>
    <t>0330</t>
  </si>
  <si>
    <t>Podatek leśny</t>
  </si>
  <si>
    <t>12 740,00</t>
  </si>
  <si>
    <t>0340</t>
  </si>
  <si>
    <t>Podatek od środków transportowych</t>
  </si>
  <si>
    <t>0500</t>
  </si>
  <si>
    <t>Podatek od czynności cywilnoprawnych</t>
  </si>
  <si>
    <t>11 000,00</t>
  </si>
  <si>
    <t>30 000,00</t>
  </si>
  <si>
    <t>75616</t>
  </si>
  <si>
    <t>Wpływy z podatku rolnego, podatku leśnego, podatku od spadków i darowizn, podatku od czynności cywilno-prawnych oraz podatków i opłat lokalnych od osób fizycznych</t>
  </si>
  <si>
    <t>3 702 880,00</t>
  </si>
  <si>
    <t>2 042 500,00</t>
  </si>
  <si>
    <t>690 000,00</t>
  </si>
  <si>
    <t>1 180,00</t>
  </si>
  <si>
    <t>75 200,00</t>
  </si>
  <si>
    <t>0360</t>
  </si>
  <si>
    <t>Podatek od spadków i darowizn</t>
  </si>
  <si>
    <t>13 000,00</t>
  </si>
  <si>
    <t>0430</t>
  </si>
  <si>
    <t>Wpływy z opłaty targowej</t>
  </si>
  <si>
    <t>31 000,00</t>
  </si>
  <si>
    <t>800 000,00</t>
  </si>
  <si>
    <t>75618</t>
  </si>
  <si>
    <t>Wpływy z innych opłat stanowiących dochody jednostek samorządu terytorialnego na podstawie ustaw</t>
  </si>
  <si>
    <t>1 854 004,00</t>
  </si>
  <si>
    <t>0410</t>
  </si>
  <si>
    <t>Wpływy z opłaty skarbowej</t>
  </si>
  <si>
    <t>27 000,00</t>
  </si>
  <si>
    <t>0460</t>
  </si>
  <si>
    <t>Wpływy z opłaty eksploatacyjnej</t>
  </si>
  <si>
    <t>5 000,00</t>
  </si>
  <si>
    <t>0480</t>
  </si>
  <si>
    <t>Wpływy z opłat za zezwolenia na sprzedaż alkoholu</t>
  </si>
  <si>
    <t>530 000,00</t>
  </si>
  <si>
    <t>0490</t>
  </si>
  <si>
    <t>Wpływy z innych lokalnych opłat pobieranych przez jednostki samorządu terytorialnego na podstawie odrębnych ustaw</t>
  </si>
  <si>
    <t>1 292 004,00</t>
  </si>
  <si>
    <t>75621</t>
  </si>
  <si>
    <t>Udziały gmin w podatkach stanowiących dochód budżetu państwa</t>
  </si>
  <si>
    <t>10 623 752,00</t>
  </si>
  <si>
    <t>0010</t>
  </si>
  <si>
    <t>Podatek dochodowy od osób fizycznych</t>
  </si>
  <si>
    <t>10 453 752,00</t>
  </si>
  <si>
    <t>0020</t>
  </si>
  <si>
    <t>Podatek dochodowy od osób prawnych</t>
  </si>
  <si>
    <t>170 000,00</t>
  </si>
  <si>
    <t>758</t>
  </si>
  <si>
    <t>Różne rozliczenia</t>
  </si>
  <si>
    <t>75801</t>
  </si>
  <si>
    <t>Część oświatowa subwencji ogólnej dla jednostek samorządu terytorialnego</t>
  </si>
  <si>
    <t>7 148 024,00</t>
  </si>
  <si>
    <t>2920</t>
  </si>
  <si>
    <t>Subwencje ogólne z budżetu państwa</t>
  </si>
  <si>
    <t>75807</t>
  </si>
  <si>
    <t>Część wyrównawcza subwencji ogólnej dla gmin</t>
  </si>
  <si>
    <t>363 884,00</t>
  </si>
  <si>
    <t>75831</t>
  </si>
  <si>
    <t>Część równoważąca subwencji ogólnej dla gmin</t>
  </si>
  <si>
    <t>141 056,00</t>
  </si>
  <si>
    <t>801</t>
  </si>
  <si>
    <t>Oświata i wychowanie</t>
  </si>
  <si>
    <t>80101</t>
  </si>
  <si>
    <t>Szkoły podstawowe</t>
  </si>
  <si>
    <t>105 000,00</t>
  </si>
  <si>
    <t>35 000,00</t>
  </si>
  <si>
    <t>6300</t>
  </si>
  <si>
    <t>Dotacja celowa otrzymana z tytułu pomocy finansowej udzielanej między jednostkami samorządu terytorialnego na dofinansowanie własnych zadań inwestycyjnych i zakupów inwestycyjnych</t>
  </si>
  <si>
    <t>70 000,00</t>
  </si>
  <si>
    <t>80104</t>
  </si>
  <si>
    <t xml:space="preserve">Przedszkola </t>
  </si>
  <si>
    <t>939 210,00</t>
  </si>
  <si>
    <t>140 000,00</t>
  </si>
  <si>
    <t>2310</t>
  </si>
  <si>
    <t>Dotacje celowe otrzymane z gminy na zadania bieżące realizowane na podstawie porozumień (umów) między jednostkami samorządu terytorialnego</t>
  </si>
  <si>
    <t>794 950,00</t>
  </si>
  <si>
    <t>2900</t>
  </si>
  <si>
    <t>Wpływy z wpłat gmin i powiatów na rzecz innych jednostek samorządu terytorialnego oraz związków gmin lub związków powiatów na dofinansowanie zadań bieżących</t>
  </si>
  <si>
    <t>4 260,00</t>
  </si>
  <si>
    <t>80106</t>
  </si>
  <si>
    <t>Inne formy wychowania przedszkolnego</t>
  </si>
  <si>
    <t>144 700,00</t>
  </si>
  <si>
    <t>122 000,00</t>
  </si>
  <si>
    <t>22 700,00</t>
  </si>
  <si>
    <t>80110</t>
  </si>
  <si>
    <t>Gimnazja</t>
  </si>
  <si>
    <t>1 422 639,00</t>
  </si>
  <si>
    <t>852</t>
  </si>
  <si>
    <t>Pomoc społeczna</t>
  </si>
  <si>
    <t>85206</t>
  </si>
  <si>
    <t>Wspieranie rodziny</t>
  </si>
  <si>
    <t>16 233,00</t>
  </si>
  <si>
    <t>2030</t>
  </si>
  <si>
    <t>Dotacje celowe otrzymane z budżetu państwa na realizację własnych zadań bieżących gmin (związków gmin)</t>
  </si>
  <si>
    <t>85212</t>
  </si>
  <si>
    <t>Świadczenia rodzinne, świadczenia z funduszu alimentacyjneego oraz składki na ubezpieczenia emerytalne i rentowe z ubezpieczenia społecznego</t>
  </si>
  <si>
    <t>2 164 000,00</t>
  </si>
  <si>
    <t>0970</t>
  </si>
  <si>
    <t>Wpływy z różnych dochodów</t>
  </si>
  <si>
    <t>12 000,00</t>
  </si>
  <si>
    <t>2 140 000,00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</si>
  <si>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</si>
  <si>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</si>
  <si>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45 000,00</t>
  </si>
  <si>
    <t>9 000,00</t>
  </si>
  <si>
    <t>36 000,00</t>
  </si>
  <si>
    <t>85214</t>
  </si>
  <si>
    <t>Zasiłki i pomoc w naturze oraz składki na ubezpieczenia emerytalne i rentowe</t>
  </si>
  <si>
    <t>121 000,00</t>
  </si>
  <si>
    <t>85216</t>
  </si>
  <si>
    <t>Zasiłki stałe</t>
  </si>
  <si>
    <t>303 000,00</t>
  </si>
  <si>
    <t>85219</t>
  </si>
  <si>
    <t>Ośrodki pomocy społecznej</t>
  </si>
  <si>
    <t>125 000,00</t>
  </si>
  <si>
    <t>8 000,00</t>
  </si>
  <si>
    <t>117 000,00</t>
  </si>
  <si>
    <t>85228</t>
  </si>
  <si>
    <t>Usługi opiekuńcze i specjalistyczne usługi opiekuńcze</t>
  </si>
  <si>
    <t>2 000,00</t>
  </si>
  <si>
    <t>85295</t>
  </si>
  <si>
    <t>212 580,00</t>
  </si>
  <si>
    <t>85 400,00</t>
  </si>
  <si>
    <t>29 180,00</t>
  </si>
  <si>
    <t>98 000,00</t>
  </si>
  <si>
    <t>853</t>
  </si>
  <si>
    <t>Pozostałe zadania w zakresie polityki społecznej</t>
  </si>
  <si>
    <t>685 137,70</t>
  </si>
  <si>
    <t>85395</t>
  </si>
  <si>
    <t>284 529,00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</si>
  <si>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</si>
  <si>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</si>
  <si>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384 808,28</t>
  </si>
  <si>
    <t>2009</t>
  </si>
  <si>
    <t>15 800,42</t>
  </si>
  <si>
    <t>854</t>
  </si>
  <si>
    <t>Edukacyjna opieka wychowawcza</t>
  </si>
  <si>
    <t>52 289,00</t>
  </si>
  <si>
    <t>85415</t>
  </si>
  <si>
    <t>Pomoc materialna dla uczniów</t>
  </si>
  <si>
    <t>900</t>
  </si>
  <si>
    <t>Gospodarka komunalna i ochrona środowiska</t>
  </si>
  <si>
    <t>90003</t>
  </si>
  <si>
    <t>Oczyszczanie miast i wsi</t>
  </si>
  <si>
    <t>118 769,00</t>
  </si>
  <si>
    <t>90019</t>
  </si>
  <si>
    <t>Wpływy i wydatki związane z gromadzeniem środków z opłat i kar za korzystanie ze środowiska</t>
  </si>
  <si>
    <t>80 000,00</t>
  </si>
  <si>
    <t>0690</t>
  </si>
  <si>
    <t>Wpływy z różnych opłat</t>
  </si>
  <si>
    <t>921</t>
  </si>
  <si>
    <t>Kultura i ochrona dziedzictwa narodowego</t>
  </si>
  <si>
    <t>92109</t>
  </si>
  <si>
    <t>Domy i ośrodki kultury, świetlice i kluby</t>
  </si>
  <si>
    <t>485 523,00</t>
  </si>
  <si>
    <t>92195</t>
  </si>
  <si>
    <t>40 093,00</t>
  </si>
  <si>
    <t>926</t>
  </si>
  <si>
    <t>Kultura fizyczna</t>
  </si>
  <si>
    <t>396 550,00</t>
  </si>
  <si>
    <t>92601</t>
  </si>
  <si>
    <t>Obiekty sportowe</t>
  </si>
  <si>
    <t>Razem:</t>
  </si>
  <si>
    <t>Plan</t>
  </si>
  <si>
    <t>Wykonanie</t>
  </si>
  <si>
    <t>%</t>
  </si>
  <si>
    <t>3,52</t>
  </si>
  <si>
    <t>0</t>
  </si>
  <si>
    <t>129 421,72</t>
  </si>
  <si>
    <t>0760</t>
  </si>
  <si>
    <t>Wpłaty z tytułu przekształcenia  prawa użytkowania wieczystego przysługującego osobom fizycznym w prawo własności</t>
  </si>
  <si>
    <t>20 000,50</t>
  </si>
  <si>
    <t>1 713 489,56</t>
  </si>
  <si>
    <t>60003</t>
  </si>
  <si>
    <t>0590</t>
  </si>
  <si>
    <t>307,50</t>
  </si>
  <si>
    <t>Wpływy z opłat za koncesje i licencje</t>
  </si>
  <si>
    <t>10 811,69</t>
  </si>
  <si>
    <t>198 089,49</t>
  </si>
  <si>
    <t>1 257,27</t>
  </si>
  <si>
    <t>6 187,72</t>
  </si>
  <si>
    <t>75,00</t>
  </si>
  <si>
    <t>666 001,46</t>
  </si>
  <si>
    <t>71014</t>
  </si>
  <si>
    <t>Opracowania geodezyjne i kartograficzne</t>
  </si>
  <si>
    <t>619,92</t>
  </si>
  <si>
    <t>2 545,00</t>
  </si>
  <si>
    <t>46 041,00</t>
  </si>
  <si>
    <t>6,20</t>
  </si>
  <si>
    <t>75023</t>
  </si>
  <si>
    <t>75075</t>
  </si>
  <si>
    <t>Urzędy gmin (miast i miast na prawach powiatu)</t>
  </si>
  <si>
    <t>70,60</t>
  </si>
  <si>
    <t>3 939,93</t>
  </si>
  <si>
    <t>407,00</t>
  </si>
  <si>
    <t>25,50</t>
  </si>
  <si>
    <t>96 084,73</t>
  </si>
  <si>
    <t>4 023,00</t>
  </si>
  <si>
    <t>894,00</t>
  </si>
  <si>
    <t>75412</t>
  </si>
  <si>
    <t>Ochotnicze straże pożarne</t>
  </si>
  <si>
    <t>53,69</t>
  </si>
  <si>
    <t>2910</t>
  </si>
  <si>
    <t>Wpływy ze zwrotów dotacji oraz płatności, w tym wykorzystanych niezgodnie z przeznaczeniem lub wykorzystanych z naruszeniem procedur, o których mowa w art..184 ustawy, pobranych nienaleznie lub w nadmiernej wysokości</t>
  </si>
  <si>
    <t>16 308,47</t>
  </si>
  <si>
    <t>8 248,80</t>
  </si>
  <si>
    <t>469,57</t>
  </si>
  <si>
    <t>308,32</t>
  </si>
  <si>
    <t>3 701 736,31</t>
  </si>
  <si>
    <t>6 236,90</t>
  </si>
  <si>
    <t>423,40</t>
  </si>
  <si>
    <t>17 590,77</t>
  </si>
  <si>
    <t>1 262 876,55</t>
  </si>
  <si>
    <t>416 170,41</t>
  </si>
  <si>
    <t>840,40</t>
  </si>
  <si>
    <t>55 112,74</t>
  </si>
  <si>
    <t>7 937,00</t>
  </si>
  <si>
    <t>290 335,00</t>
  </si>
  <si>
    <t>7 490,75</t>
  </si>
  <si>
    <t>71 478,47</t>
  </si>
  <si>
    <t>108 528,62</t>
  </si>
  <si>
    <t>0,00</t>
  </si>
  <si>
    <t>330 152,21</t>
  </si>
  <si>
    <t>152 785,98</t>
  </si>
  <si>
    <t>2 793,32</t>
  </si>
  <si>
    <t>4 361 638,00</t>
  </si>
  <si>
    <t>98 015,13</t>
  </si>
  <si>
    <t>4 398 784,00</t>
  </si>
  <si>
    <t>181 944,00</t>
  </si>
  <si>
    <t>70 530,00</t>
  </si>
  <si>
    <t>26,00</t>
  </si>
  <si>
    <t>10 281,21</t>
  </si>
  <si>
    <t>3 568,23</t>
  </si>
  <si>
    <t>432,84</t>
  </si>
  <si>
    <t>2400</t>
  </si>
  <si>
    <t>Wpływy do budżetu pozostałości środków finansowych gromadzonych na wydzielonym rachunku jednostki budzetowej</t>
  </si>
  <si>
    <t>42,00</t>
  </si>
  <si>
    <t>66 769,00</t>
  </si>
  <si>
    <t>31,89</t>
  </si>
  <si>
    <t>286 415,83</t>
  </si>
  <si>
    <t>51 041,99</t>
  </si>
  <si>
    <t>5,45</t>
  </si>
  <si>
    <t>0580</t>
  </si>
  <si>
    <t>Grzywny i inne kary pieniężne od osób prawnych i innych jednostek organizacyjnych</t>
  </si>
  <si>
    <t>146 739,24</t>
  </si>
  <si>
    <t>1 966,29</t>
  </si>
  <si>
    <t>10 721,28</t>
  </si>
  <si>
    <t>69 585,60</t>
  </si>
  <si>
    <t>80114</t>
  </si>
  <si>
    <t>80148</t>
  </si>
  <si>
    <t>Zespoły obsługi ekonomiczno-administracyjnej szkół</t>
  </si>
  <si>
    <t>Stołówki szkolne i przedszkolne</t>
  </si>
  <si>
    <t>16,00</t>
  </si>
  <si>
    <t>69,95</t>
  </si>
  <si>
    <t>851</t>
  </si>
  <si>
    <t>Ochrona zdrowia</t>
  </si>
  <si>
    <t>85154</t>
  </si>
  <si>
    <t>Przeciwdziałanie alkoholizmowi</t>
  </si>
  <si>
    <t>207,00</t>
  </si>
  <si>
    <t>8,80</t>
  </si>
  <si>
    <t>314,18</t>
  </si>
  <si>
    <t>0980</t>
  </si>
  <si>
    <t>Wpływy z tytułu zwrotów wypłaconych świadczeń z funduszu alimentacyjnego</t>
  </si>
  <si>
    <t>5 674,97</t>
  </si>
  <si>
    <t>1 069 998,00</t>
  </si>
  <si>
    <t>5 989,42</t>
  </si>
  <si>
    <t>5 650,00</t>
  </si>
  <si>
    <t>18 000,00</t>
  </si>
  <si>
    <t>170,19</t>
  </si>
  <si>
    <t>90 768,00</t>
  </si>
  <si>
    <t>477,00</t>
  </si>
  <si>
    <t>212 670,00</t>
  </si>
  <si>
    <t>3 393,00</t>
  </si>
  <si>
    <t>2 406,37</t>
  </si>
  <si>
    <t>86,00</t>
  </si>
  <si>
    <t>58 500,00</t>
  </si>
  <si>
    <t>649,00</t>
  </si>
  <si>
    <t>2 200,00</t>
  </si>
  <si>
    <t>10 115,86</t>
  </si>
  <si>
    <t>12 412,00</t>
  </si>
  <si>
    <t>84 000,00</t>
  </si>
  <si>
    <t>592,23</t>
  </si>
  <si>
    <t>60 060,05</t>
  </si>
  <si>
    <t>279 500,63</t>
  </si>
  <si>
    <t>37 342,38</t>
  </si>
  <si>
    <t>90004</t>
  </si>
  <si>
    <t>Utrzymanie zieleni w miastach i gminach</t>
  </si>
  <si>
    <t>34 376,66</t>
  </si>
  <si>
    <t>4 276,63</t>
  </si>
  <si>
    <t>10 861,76</t>
  </si>
  <si>
    <t>90020</t>
  </si>
  <si>
    <t>Wpływy i wydatki związane z gromadzeniem środków z opłat produktowych</t>
  </si>
  <si>
    <t>90095</t>
  </si>
  <si>
    <t>54,00</t>
  </si>
  <si>
    <t>0400</t>
  </si>
  <si>
    <t>Wpływy z opłaty produktowej</t>
  </si>
  <si>
    <t>1 509,48</t>
  </si>
  <si>
    <t>0960</t>
  </si>
  <si>
    <t>otrzymane spadki, zapisy i darowizny w postaci pieniężnej</t>
  </si>
  <si>
    <t>1 332,00</t>
  </si>
  <si>
    <t>1 638,00</t>
  </si>
  <si>
    <t>10 000,00</t>
  </si>
  <si>
    <t>300,00</t>
  </si>
  <si>
    <t>223 958,15</t>
  </si>
  <si>
    <t>92116</t>
  </si>
  <si>
    <t>Biblioteki</t>
  </si>
  <si>
    <t>6 446,78</t>
  </si>
  <si>
    <t>53,00</t>
  </si>
  <si>
    <t>92605</t>
  </si>
  <si>
    <t>3 876,78</t>
  </si>
  <si>
    <t>Otrzymane spadki, zapisy i darowizny w postaci pieniężnej</t>
  </si>
  <si>
    <t>Promocja jednostek samorzadu terytorialnego</t>
  </si>
  <si>
    <t xml:space="preserve">                 Dochody budżetu Gminy Kołbaskowo                                                            w I półroczu 2013 r.</t>
  </si>
  <si>
    <t>Tab. Nr 1</t>
  </si>
  <si>
    <t>( w zł)</t>
  </si>
  <si>
    <t>Krajowe pasażerskie przewozy autobusowe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</si>
</sst>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"/>
    <numFmt numFmtId="166" formatCode="_-* #,##0.000\ &quot;zł&quot;_-;\-* #,##0.000\ &quot;zł&quot;_-;_-* &quot;-&quot;??\ &quot;zł&quot;_-;_-@_-"/>
    <numFmt numFmtId="167" formatCode="_-* #,##0.0000\ &quot;zł&quot;_-;\-* #,##0.0000\ &quot;zł&quot;_-;_-* &quot;-&quot;??\ &quot;zł&quot;_-;_-@_-"/>
    <numFmt numFmtId="168" formatCode="#,##0.000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trike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11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7" xfId="0" applyNumberFormat="1" applyFont="1" applyFill="1" applyBorder="1" applyAlignment="1" applyProtection="1">
      <alignment vertical="center" wrapText="1"/>
      <protection locked="0"/>
    </xf>
    <xf numFmtId="49" fontId="6" fillId="0" borderId="18" xfId="0" applyNumberFormat="1" applyFont="1" applyFill="1" applyBorder="1" applyAlignment="1" applyProtection="1">
      <alignment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vertical="center" wrapText="1"/>
      <protection locked="0"/>
    </xf>
    <xf numFmtId="49" fontId="6" fillId="33" borderId="20" xfId="0" applyNumberFormat="1" applyFont="1" applyFill="1" applyBorder="1" applyAlignment="1" applyProtection="1">
      <alignment vertical="center" wrapText="1"/>
      <protection locked="0"/>
    </xf>
    <xf numFmtId="49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2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2" fontId="6" fillId="36" borderId="14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2" fontId="6" fillId="38" borderId="14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2" fontId="6" fillId="37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7" borderId="14" xfId="0" applyNumberFormat="1" applyFont="1" applyFill="1" applyBorder="1" applyAlignment="1" applyProtection="1">
      <alignment horizontal="right" vertical="center" wrapText="1"/>
      <protection locked="0"/>
    </xf>
    <xf numFmtId="2" fontId="6" fillId="38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6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168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vertical="top" wrapText="1"/>
      <protection locked="0"/>
    </xf>
    <xf numFmtId="49" fontId="1" fillId="33" borderId="0" xfId="0" applyNumberFormat="1" applyFont="1" applyFill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showGridLines="0" tabSelected="1" zoomScalePageLayoutView="0" workbookViewId="0" topLeftCell="A44">
      <selection activeCell="N57" sqref="N5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22.16015625" style="0" customWidth="1"/>
    <col min="8" max="8" width="21.5" style="0" customWidth="1"/>
    <col min="9" max="9" width="9" style="0" customWidth="1"/>
  </cols>
  <sheetData>
    <row r="1" spans="1:9" ht="42" customHeight="1">
      <c r="A1" s="80"/>
      <c r="B1" s="80"/>
      <c r="C1" s="80"/>
      <c r="D1" s="80"/>
      <c r="E1" s="90" t="s">
        <v>412</v>
      </c>
      <c r="F1" s="90"/>
      <c r="G1" s="80"/>
      <c r="H1" s="86" t="s">
        <v>413</v>
      </c>
      <c r="I1" s="80"/>
    </row>
    <row r="2" spans="2:9" ht="15" customHeight="1">
      <c r="B2" s="84"/>
      <c r="C2" s="84"/>
      <c r="D2" s="84"/>
      <c r="E2" s="84"/>
      <c r="F2" s="84"/>
      <c r="G2" s="84"/>
      <c r="H2" s="85" t="s">
        <v>414</v>
      </c>
      <c r="I2" s="84"/>
    </row>
    <row r="3" spans="2:10" ht="16.5" customHeight="1">
      <c r="B3" s="1" t="s">
        <v>0</v>
      </c>
      <c r="C3" s="111" t="s">
        <v>1</v>
      </c>
      <c r="D3" s="111"/>
      <c r="E3" s="1" t="s">
        <v>2</v>
      </c>
      <c r="F3" s="1" t="s">
        <v>3</v>
      </c>
      <c r="G3" s="18" t="s">
        <v>263</v>
      </c>
      <c r="H3" s="19" t="s">
        <v>264</v>
      </c>
      <c r="I3" s="20" t="s">
        <v>265</v>
      </c>
      <c r="J3" s="10"/>
    </row>
    <row r="4" spans="2:10" ht="33.75" customHeight="1">
      <c r="B4" s="2" t="s">
        <v>4</v>
      </c>
      <c r="C4" s="93"/>
      <c r="D4" s="93"/>
      <c r="E4" s="2"/>
      <c r="F4" s="3" t="s">
        <v>5</v>
      </c>
      <c r="G4" s="13">
        <f>SUM(G5+G8)</f>
        <v>7019481.87</v>
      </c>
      <c r="H4" s="73">
        <f>SUM(H5+H8)</f>
        <v>2014663.1700000002</v>
      </c>
      <c r="I4" s="56">
        <f>H4/G4%</f>
        <v>28.701023911897362</v>
      </c>
      <c r="J4" s="10"/>
    </row>
    <row r="5" spans="2:9" ht="16.5" customHeight="1">
      <c r="B5" s="4"/>
      <c r="C5" s="94" t="s">
        <v>6</v>
      </c>
      <c r="D5" s="94"/>
      <c r="E5" s="5"/>
      <c r="F5" s="6" t="s">
        <v>7</v>
      </c>
      <c r="G5" s="11" t="s">
        <v>8</v>
      </c>
      <c r="H5" s="72">
        <f>SUM(H6+H7)</f>
        <v>129425.24</v>
      </c>
      <c r="I5" s="57">
        <f>H5/G5%</f>
        <v>68.14078278174983</v>
      </c>
    </row>
    <row r="6" spans="2:9" ht="16.5" customHeight="1">
      <c r="B6" s="4"/>
      <c r="C6" s="96"/>
      <c r="D6" s="97"/>
      <c r="E6" s="8" t="s">
        <v>68</v>
      </c>
      <c r="F6" s="9" t="s">
        <v>69</v>
      </c>
      <c r="G6" s="21" t="s">
        <v>267</v>
      </c>
      <c r="H6" s="58" t="s">
        <v>266</v>
      </c>
      <c r="I6" s="59">
        <v>0</v>
      </c>
    </row>
    <row r="7" spans="2:9" ht="25.5" customHeight="1">
      <c r="B7" s="7"/>
      <c r="C7" s="91"/>
      <c r="D7" s="91"/>
      <c r="E7" s="8" t="s">
        <v>9</v>
      </c>
      <c r="F7" s="9" t="s">
        <v>10</v>
      </c>
      <c r="G7" s="12" t="s">
        <v>8</v>
      </c>
      <c r="H7" s="60" t="s">
        <v>268</v>
      </c>
      <c r="I7" s="61">
        <f>H7/G7%</f>
        <v>68.13892954543061</v>
      </c>
    </row>
    <row r="8" spans="2:9" ht="16.5" customHeight="1">
      <c r="B8" s="4"/>
      <c r="C8" s="94" t="s">
        <v>11</v>
      </c>
      <c r="D8" s="94"/>
      <c r="E8" s="5"/>
      <c r="F8" s="6" t="s">
        <v>12</v>
      </c>
      <c r="G8" s="11" t="s">
        <v>13</v>
      </c>
      <c r="H8" s="72">
        <f>SUM(H9+H10+H11)</f>
        <v>1885237.9300000002</v>
      </c>
      <c r="I8" s="57">
        <f>H8/G8%</f>
        <v>27.604155795546564</v>
      </c>
    </row>
    <row r="9" spans="2:9" ht="25.5" customHeight="1">
      <c r="B9" s="7"/>
      <c r="C9" s="91"/>
      <c r="D9" s="91"/>
      <c r="E9" s="8" t="s">
        <v>269</v>
      </c>
      <c r="F9" s="9" t="s">
        <v>270</v>
      </c>
      <c r="G9" s="12" t="s">
        <v>267</v>
      </c>
      <c r="H9" s="60" t="s">
        <v>271</v>
      </c>
      <c r="I9" s="61">
        <v>0</v>
      </c>
    </row>
    <row r="10" spans="2:9" ht="25.5" customHeight="1">
      <c r="B10" s="7"/>
      <c r="C10" s="101"/>
      <c r="D10" s="102"/>
      <c r="E10" s="8" t="s">
        <v>14</v>
      </c>
      <c r="F10" s="9" t="s">
        <v>15</v>
      </c>
      <c r="G10" s="12" t="s">
        <v>16</v>
      </c>
      <c r="H10" s="60" t="s">
        <v>272</v>
      </c>
      <c r="I10" s="61">
        <f>H10/G10%</f>
        <v>25.65950741831586</v>
      </c>
    </row>
    <row r="11" spans="2:9" ht="42" customHeight="1">
      <c r="B11" s="7"/>
      <c r="C11" s="91"/>
      <c r="D11" s="91"/>
      <c r="E11" s="8" t="s">
        <v>17</v>
      </c>
      <c r="F11" s="9" t="s">
        <v>18</v>
      </c>
      <c r="G11" s="12" t="s">
        <v>19</v>
      </c>
      <c r="H11" s="60" t="s">
        <v>19</v>
      </c>
      <c r="I11" s="61">
        <f>H11/G11%</f>
        <v>100</v>
      </c>
    </row>
    <row r="12" spans="2:10" ht="16.5" customHeight="1">
      <c r="B12" s="2" t="s">
        <v>20</v>
      </c>
      <c r="C12" s="93"/>
      <c r="D12" s="93"/>
      <c r="E12" s="2"/>
      <c r="F12" s="3" t="s">
        <v>21</v>
      </c>
      <c r="G12" s="14" t="str">
        <f>G15</f>
        <v>375 812,00</v>
      </c>
      <c r="H12" s="54">
        <f>SUM(H13+H15)</f>
        <v>307.5</v>
      </c>
      <c r="I12" s="56">
        <f>H12/G12%</f>
        <v>0.0818228263067704</v>
      </c>
      <c r="J12" s="10"/>
    </row>
    <row r="13" spans="2:9" ht="16.5" customHeight="1">
      <c r="B13" s="24"/>
      <c r="C13" s="107" t="s">
        <v>273</v>
      </c>
      <c r="D13" s="108"/>
      <c r="E13" s="25"/>
      <c r="F13" s="26" t="s">
        <v>415</v>
      </c>
      <c r="G13" s="27"/>
      <c r="H13" s="55" t="str">
        <f>H14</f>
        <v>307,50</v>
      </c>
      <c r="I13" s="62">
        <v>0</v>
      </c>
    </row>
    <row r="14" spans="2:9" ht="16.5" customHeight="1">
      <c r="B14" s="24"/>
      <c r="C14" s="109"/>
      <c r="D14" s="110"/>
      <c r="E14" s="28" t="s">
        <v>274</v>
      </c>
      <c r="F14" s="29" t="s">
        <v>276</v>
      </c>
      <c r="G14" s="30">
        <v>0</v>
      </c>
      <c r="H14" s="63" t="s">
        <v>275</v>
      </c>
      <c r="I14" s="64">
        <v>0</v>
      </c>
    </row>
    <row r="15" spans="2:9" ht="16.5" customHeight="1">
      <c r="B15" s="4"/>
      <c r="C15" s="94" t="s">
        <v>23</v>
      </c>
      <c r="D15" s="94"/>
      <c r="E15" s="5"/>
      <c r="F15" s="6" t="s">
        <v>24</v>
      </c>
      <c r="G15" s="15" t="s">
        <v>22</v>
      </c>
      <c r="H15" s="53" t="str">
        <f>H16</f>
        <v>0</v>
      </c>
      <c r="I15" s="57">
        <v>0</v>
      </c>
    </row>
    <row r="16" spans="2:9" ht="36.75" customHeight="1">
      <c r="B16" s="7"/>
      <c r="C16" s="91"/>
      <c r="D16" s="91"/>
      <c r="E16" s="8" t="s">
        <v>25</v>
      </c>
      <c r="F16" s="9" t="s">
        <v>26</v>
      </c>
      <c r="G16" s="16" t="s">
        <v>22</v>
      </c>
      <c r="H16" s="45" t="s">
        <v>267</v>
      </c>
      <c r="I16" s="61">
        <v>0</v>
      </c>
    </row>
    <row r="17" spans="2:9" ht="16.5" customHeight="1">
      <c r="B17" s="2" t="s">
        <v>27</v>
      </c>
      <c r="C17" s="93"/>
      <c r="D17" s="93"/>
      <c r="E17" s="2"/>
      <c r="F17" s="3" t="s">
        <v>28</v>
      </c>
      <c r="G17" s="14" t="str">
        <f>G18</f>
        <v>64 827,00</v>
      </c>
      <c r="H17" s="54" t="str">
        <f>H18</f>
        <v>0</v>
      </c>
      <c r="I17" s="56">
        <v>0</v>
      </c>
    </row>
    <row r="18" spans="2:9" ht="16.5" customHeight="1">
      <c r="B18" s="4"/>
      <c r="C18" s="94" t="s">
        <v>30</v>
      </c>
      <c r="D18" s="94"/>
      <c r="E18" s="5"/>
      <c r="F18" s="6" t="s">
        <v>12</v>
      </c>
      <c r="G18" s="15" t="s">
        <v>29</v>
      </c>
      <c r="H18" s="53" t="str">
        <f>H19</f>
        <v>0</v>
      </c>
      <c r="I18" s="57">
        <v>0</v>
      </c>
    </row>
    <row r="19" spans="2:9" ht="39.75" customHeight="1">
      <c r="B19" s="7"/>
      <c r="C19" s="91"/>
      <c r="D19" s="91"/>
      <c r="E19" s="8" t="s">
        <v>25</v>
      </c>
      <c r="F19" s="9" t="s">
        <v>26</v>
      </c>
      <c r="G19" s="16" t="s">
        <v>29</v>
      </c>
      <c r="H19" s="45" t="s">
        <v>267</v>
      </c>
      <c r="I19" s="61">
        <v>0</v>
      </c>
    </row>
    <row r="20" spans="2:10" ht="16.5" customHeight="1">
      <c r="B20" s="2" t="s">
        <v>31</v>
      </c>
      <c r="C20" s="93"/>
      <c r="D20" s="93"/>
      <c r="E20" s="2"/>
      <c r="F20" s="3" t="s">
        <v>32</v>
      </c>
      <c r="G20" s="17">
        <f>SUM(G21+G27)</f>
        <v>1231558</v>
      </c>
      <c r="H20" s="73">
        <f>SUM(H21+H27)</f>
        <v>882422.6299999999</v>
      </c>
      <c r="I20" s="56">
        <f aca="true" t="shared" si="0" ref="I20:I25">H20/G20%</f>
        <v>71.65091940452662</v>
      </c>
      <c r="J20" s="10"/>
    </row>
    <row r="21" spans="2:9" ht="16.5" customHeight="1">
      <c r="B21" s="4"/>
      <c r="C21" s="94" t="s">
        <v>33</v>
      </c>
      <c r="D21" s="94"/>
      <c r="E21" s="5"/>
      <c r="F21" s="6" t="s">
        <v>34</v>
      </c>
      <c r="G21" s="15" t="s">
        <v>35</v>
      </c>
      <c r="H21" s="72">
        <f>SUM(H22+H23+H24+H25+H26)</f>
        <v>216421.16999999998</v>
      </c>
      <c r="I21" s="57">
        <f t="shared" si="0"/>
        <v>61.61334009001955</v>
      </c>
    </row>
    <row r="22" spans="2:9" ht="24.75" customHeight="1">
      <c r="B22" s="7"/>
      <c r="C22" s="91"/>
      <c r="D22" s="91"/>
      <c r="E22" s="8" t="s">
        <v>36</v>
      </c>
      <c r="F22" s="9" t="s">
        <v>37</v>
      </c>
      <c r="G22" s="16" t="s">
        <v>38</v>
      </c>
      <c r="H22" s="45" t="s">
        <v>277</v>
      </c>
      <c r="I22" s="61">
        <f t="shared" si="0"/>
        <v>21.62338</v>
      </c>
    </row>
    <row r="23" spans="2:9" ht="40.5" customHeight="1">
      <c r="B23" s="7"/>
      <c r="C23" s="91"/>
      <c r="D23" s="91"/>
      <c r="E23" s="8" t="s">
        <v>39</v>
      </c>
      <c r="F23" s="9" t="s">
        <v>40</v>
      </c>
      <c r="G23" s="16" t="s">
        <v>41</v>
      </c>
      <c r="H23" s="45" t="s">
        <v>278</v>
      </c>
      <c r="I23" s="61">
        <f t="shared" si="0"/>
        <v>66.922125</v>
      </c>
    </row>
    <row r="24" spans="2:9" ht="25.5" customHeight="1">
      <c r="B24" s="7"/>
      <c r="C24" s="91"/>
      <c r="D24" s="91"/>
      <c r="E24" s="8" t="s">
        <v>14</v>
      </c>
      <c r="F24" s="9" t="s">
        <v>15</v>
      </c>
      <c r="G24" s="16" t="s">
        <v>42</v>
      </c>
      <c r="H24" s="45" t="s">
        <v>279</v>
      </c>
      <c r="I24" s="61">
        <f t="shared" si="0"/>
        <v>71.55776892430279</v>
      </c>
    </row>
    <row r="25" spans="2:9" ht="19.5" customHeight="1">
      <c r="B25" s="7"/>
      <c r="C25" s="101"/>
      <c r="D25" s="102"/>
      <c r="E25" s="8" t="s">
        <v>43</v>
      </c>
      <c r="F25" s="9" t="s">
        <v>44</v>
      </c>
      <c r="G25" s="16" t="s">
        <v>45</v>
      </c>
      <c r="H25" s="45" t="s">
        <v>280</v>
      </c>
      <c r="I25" s="61">
        <f t="shared" si="0"/>
        <v>176.792</v>
      </c>
    </row>
    <row r="26" spans="2:9" ht="16.5" customHeight="1">
      <c r="B26" s="7"/>
      <c r="C26" s="91"/>
      <c r="D26" s="91"/>
      <c r="E26" s="31" t="s">
        <v>197</v>
      </c>
      <c r="F26" s="32" t="s">
        <v>198</v>
      </c>
      <c r="G26" s="16">
        <v>0</v>
      </c>
      <c r="H26" s="45" t="s">
        <v>281</v>
      </c>
      <c r="I26" s="61"/>
    </row>
    <row r="27" spans="2:9" ht="16.5" customHeight="1">
      <c r="B27" s="4"/>
      <c r="C27" s="94" t="s">
        <v>46</v>
      </c>
      <c r="D27" s="94"/>
      <c r="E27" s="5"/>
      <c r="F27" s="6" t="s">
        <v>12</v>
      </c>
      <c r="G27" s="15" t="s">
        <v>47</v>
      </c>
      <c r="H27" s="53" t="str">
        <f>H28</f>
        <v>666 001,46</v>
      </c>
      <c r="I27" s="57">
        <f>H27/G27%</f>
        <v>75.656106263653</v>
      </c>
    </row>
    <row r="28" spans="2:9" ht="39" customHeight="1">
      <c r="B28" s="7"/>
      <c r="C28" s="91"/>
      <c r="D28" s="91"/>
      <c r="E28" s="8" t="s">
        <v>48</v>
      </c>
      <c r="F28" s="9" t="s">
        <v>49</v>
      </c>
      <c r="G28" s="16" t="s">
        <v>47</v>
      </c>
      <c r="H28" s="45" t="s">
        <v>282</v>
      </c>
      <c r="I28" s="61">
        <f>H28/G28%</f>
        <v>75.656106263653</v>
      </c>
    </row>
    <row r="29" spans="2:10" ht="16.5" customHeight="1">
      <c r="B29" s="2" t="s">
        <v>50</v>
      </c>
      <c r="C29" s="93"/>
      <c r="D29" s="93"/>
      <c r="E29" s="2"/>
      <c r="F29" s="3" t="s">
        <v>51</v>
      </c>
      <c r="G29" s="17">
        <f>SUM(G30+G32)</f>
        <v>4500</v>
      </c>
      <c r="H29" s="73">
        <f>SUM(H30+H32)</f>
        <v>3164.92</v>
      </c>
      <c r="I29" s="56">
        <f>H29/G29%</f>
        <v>70.33155555555555</v>
      </c>
      <c r="J29" s="10"/>
    </row>
    <row r="30" spans="2:9" ht="16.5" customHeight="1">
      <c r="B30" s="4"/>
      <c r="C30" s="100" t="s">
        <v>283</v>
      </c>
      <c r="D30" s="94"/>
      <c r="E30" s="5"/>
      <c r="F30" s="38" t="s">
        <v>284</v>
      </c>
      <c r="G30" s="15">
        <v>0</v>
      </c>
      <c r="H30" s="53" t="str">
        <f>H31</f>
        <v>619,92</v>
      </c>
      <c r="I30" s="57">
        <v>0</v>
      </c>
    </row>
    <row r="31" spans="2:9" ht="16.5" customHeight="1">
      <c r="B31" s="4"/>
      <c r="C31" s="36"/>
      <c r="D31" s="37"/>
      <c r="E31" s="31" t="s">
        <v>197</v>
      </c>
      <c r="F31" s="32" t="s">
        <v>198</v>
      </c>
      <c r="G31" s="35">
        <v>0</v>
      </c>
      <c r="H31" s="63" t="s">
        <v>285</v>
      </c>
      <c r="I31" s="59">
        <v>0</v>
      </c>
    </row>
    <row r="32" spans="2:9" ht="16.5" customHeight="1">
      <c r="B32" s="4"/>
      <c r="C32" s="94" t="s">
        <v>53</v>
      </c>
      <c r="D32" s="94"/>
      <c r="E32" s="5"/>
      <c r="F32" s="6" t="s">
        <v>54</v>
      </c>
      <c r="G32" s="15" t="s">
        <v>52</v>
      </c>
      <c r="H32" s="53" t="str">
        <f>H33</f>
        <v>2 545,00</v>
      </c>
      <c r="I32" s="57">
        <v>0</v>
      </c>
    </row>
    <row r="33" spans="2:9" ht="16.5" customHeight="1">
      <c r="B33" s="7"/>
      <c r="C33" s="91"/>
      <c r="D33" s="91"/>
      <c r="E33" s="8" t="s">
        <v>55</v>
      </c>
      <c r="F33" s="9" t="s">
        <v>56</v>
      </c>
      <c r="G33" s="16" t="s">
        <v>52</v>
      </c>
      <c r="H33" s="45" t="s">
        <v>286</v>
      </c>
      <c r="I33" s="61">
        <f>H33/G33%</f>
        <v>56.55555555555556</v>
      </c>
    </row>
    <row r="34" spans="2:10" ht="16.5" customHeight="1">
      <c r="B34" s="2" t="s">
        <v>57</v>
      </c>
      <c r="C34" s="93"/>
      <c r="D34" s="93"/>
      <c r="E34" s="2"/>
      <c r="F34" s="3" t="s">
        <v>58</v>
      </c>
      <c r="G34" s="17">
        <f>SUM(G35+G43)</f>
        <v>235030</v>
      </c>
      <c r="H34" s="73">
        <f>SUM(H35+H38+H41+H43)</f>
        <v>150597.96</v>
      </c>
      <c r="I34" s="56">
        <f>H34/G34%</f>
        <v>64.07605837552651</v>
      </c>
      <c r="J34" s="10"/>
    </row>
    <row r="35" spans="2:9" ht="16.5" customHeight="1">
      <c r="B35" s="4"/>
      <c r="C35" s="94" t="s">
        <v>59</v>
      </c>
      <c r="D35" s="94"/>
      <c r="E35" s="5"/>
      <c r="F35" s="6" t="s">
        <v>60</v>
      </c>
      <c r="G35" s="15" t="s">
        <v>61</v>
      </c>
      <c r="H35" s="74">
        <f>SUM(H36+H37)</f>
        <v>46047.2</v>
      </c>
      <c r="I35" s="57">
        <f>H35/G35%</f>
        <v>54.15406327178643</v>
      </c>
    </row>
    <row r="36" spans="2:9" ht="35.25" customHeight="1">
      <c r="B36" s="7"/>
      <c r="C36" s="91"/>
      <c r="D36" s="91"/>
      <c r="E36" s="8" t="s">
        <v>17</v>
      </c>
      <c r="F36" s="9" t="s">
        <v>18</v>
      </c>
      <c r="G36" s="16" t="s">
        <v>62</v>
      </c>
      <c r="H36" s="45" t="s">
        <v>287</v>
      </c>
      <c r="I36" s="61">
        <f>H36/G36%</f>
        <v>54.165882352941175</v>
      </c>
    </row>
    <row r="37" spans="2:9" ht="27" customHeight="1">
      <c r="B37" s="7"/>
      <c r="C37" s="91"/>
      <c r="D37" s="91"/>
      <c r="E37" s="8" t="s">
        <v>63</v>
      </c>
      <c r="F37" s="9" t="s">
        <v>64</v>
      </c>
      <c r="G37" s="16" t="s">
        <v>65</v>
      </c>
      <c r="H37" s="45" t="s">
        <v>288</v>
      </c>
      <c r="I37" s="61">
        <f>H37/G37%</f>
        <v>20.666666666666668</v>
      </c>
    </row>
    <row r="38" spans="2:9" ht="20.25" customHeight="1">
      <c r="B38" s="7"/>
      <c r="C38" s="100" t="s">
        <v>289</v>
      </c>
      <c r="D38" s="94"/>
      <c r="E38" s="5"/>
      <c r="F38" s="38" t="s">
        <v>291</v>
      </c>
      <c r="G38" s="15">
        <v>0</v>
      </c>
      <c r="H38" s="53">
        <f>SUM(H39+H40)</f>
        <v>4010.5299999999997</v>
      </c>
      <c r="I38" s="57">
        <v>0</v>
      </c>
    </row>
    <row r="39" spans="2:9" ht="23.25" customHeight="1">
      <c r="B39" s="7"/>
      <c r="C39" s="44"/>
      <c r="D39" s="34"/>
      <c r="E39" s="8" t="s">
        <v>55</v>
      </c>
      <c r="F39" s="9" t="s">
        <v>56</v>
      </c>
      <c r="G39" s="35">
        <v>0</v>
      </c>
      <c r="H39" s="63" t="s">
        <v>292</v>
      </c>
      <c r="I39" s="59">
        <v>0</v>
      </c>
    </row>
    <row r="40" spans="2:9" ht="24.75" customHeight="1">
      <c r="B40" s="7"/>
      <c r="C40" s="22"/>
      <c r="D40" s="23"/>
      <c r="E40" s="31" t="s">
        <v>197</v>
      </c>
      <c r="F40" s="32" t="s">
        <v>198</v>
      </c>
      <c r="G40" s="16">
        <v>0</v>
      </c>
      <c r="H40" s="45" t="s">
        <v>293</v>
      </c>
      <c r="I40" s="61">
        <v>0</v>
      </c>
    </row>
    <row r="41" spans="2:9" ht="21.75" customHeight="1">
      <c r="B41" s="7"/>
      <c r="C41" s="100" t="s">
        <v>290</v>
      </c>
      <c r="D41" s="94"/>
      <c r="E41" s="5"/>
      <c r="F41" s="43" t="s">
        <v>411</v>
      </c>
      <c r="G41" s="15">
        <v>0</v>
      </c>
      <c r="H41" s="53" t="str">
        <f>H42</f>
        <v>407,00</v>
      </c>
      <c r="I41" s="57">
        <v>0</v>
      </c>
    </row>
    <row r="42" spans="2:9" ht="27" customHeight="1">
      <c r="B42" s="7"/>
      <c r="C42" s="41"/>
      <c r="D42" s="42"/>
      <c r="E42" s="31" t="s">
        <v>197</v>
      </c>
      <c r="F42" s="32" t="s">
        <v>198</v>
      </c>
      <c r="G42" s="16">
        <v>0</v>
      </c>
      <c r="H42" s="45" t="s">
        <v>294</v>
      </c>
      <c r="I42" s="61">
        <v>0</v>
      </c>
    </row>
    <row r="43" spans="2:9" ht="16.5" customHeight="1">
      <c r="B43" s="4"/>
      <c r="C43" s="94" t="s">
        <v>66</v>
      </c>
      <c r="D43" s="94"/>
      <c r="E43" s="5"/>
      <c r="F43" s="6" t="s">
        <v>12</v>
      </c>
      <c r="G43" s="15" t="s">
        <v>67</v>
      </c>
      <c r="H43" s="72">
        <f>SUM(H44+H45+H46)</f>
        <v>100133.23</v>
      </c>
      <c r="I43" s="57">
        <f>H43/G43%</f>
        <v>66.75548666666667</v>
      </c>
    </row>
    <row r="44" spans="2:9" ht="16.5" customHeight="1">
      <c r="B44" s="4"/>
      <c r="C44" s="96"/>
      <c r="D44" s="97"/>
      <c r="E44" s="8" t="s">
        <v>43</v>
      </c>
      <c r="F44" s="9" t="s">
        <v>44</v>
      </c>
      <c r="G44" s="35">
        <v>0</v>
      </c>
      <c r="H44" s="63" t="s">
        <v>295</v>
      </c>
      <c r="I44" s="59">
        <v>0</v>
      </c>
    </row>
    <row r="45" spans="2:9" ht="16.5" customHeight="1">
      <c r="B45" s="4"/>
      <c r="C45" s="33"/>
      <c r="D45" s="34"/>
      <c r="E45" s="8" t="s">
        <v>68</v>
      </c>
      <c r="F45" s="9" t="s">
        <v>69</v>
      </c>
      <c r="G45" s="16" t="s">
        <v>67</v>
      </c>
      <c r="H45" s="45" t="s">
        <v>296</v>
      </c>
      <c r="I45" s="61">
        <f>H45/G45%</f>
        <v>64.05648666666666</v>
      </c>
    </row>
    <row r="46" spans="2:9" ht="16.5" customHeight="1">
      <c r="B46" s="7"/>
      <c r="C46" s="91"/>
      <c r="D46" s="91"/>
      <c r="E46" s="31" t="s">
        <v>197</v>
      </c>
      <c r="F46" s="32" t="s">
        <v>198</v>
      </c>
      <c r="G46" s="16">
        <v>0</v>
      </c>
      <c r="H46" s="45" t="s">
        <v>297</v>
      </c>
      <c r="I46" s="61">
        <v>0</v>
      </c>
    </row>
    <row r="47" spans="2:10" ht="28.5" customHeight="1">
      <c r="B47" s="2" t="s">
        <v>70</v>
      </c>
      <c r="C47" s="93"/>
      <c r="D47" s="93"/>
      <c r="E47" s="2"/>
      <c r="F47" s="3" t="s">
        <v>71</v>
      </c>
      <c r="G47" s="14" t="str">
        <f>G48</f>
        <v>1 788,00</v>
      </c>
      <c r="H47" s="54" t="str">
        <f>H48</f>
        <v>894,00</v>
      </c>
      <c r="I47" s="56">
        <f>H47/G47%</f>
        <v>50</v>
      </c>
      <c r="J47" s="10"/>
    </row>
    <row r="48" spans="2:9" ht="16.5" customHeight="1">
      <c r="B48" s="4"/>
      <c r="C48" s="94" t="s">
        <v>73</v>
      </c>
      <c r="D48" s="94"/>
      <c r="E48" s="5"/>
      <c r="F48" s="6" t="s">
        <v>74</v>
      </c>
      <c r="G48" s="15" t="s">
        <v>72</v>
      </c>
      <c r="H48" s="53" t="str">
        <f>H49</f>
        <v>894,00</v>
      </c>
      <c r="I48" s="57">
        <f>H48/G48%</f>
        <v>50</v>
      </c>
    </row>
    <row r="49" spans="2:9" ht="39.75" customHeight="1">
      <c r="B49" s="7"/>
      <c r="C49" s="91"/>
      <c r="D49" s="91"/>
      <c r="E49" s="8" t="s">
        <v>17</v>
      </c>
      <c r="F49" s="9" t="s">
        <v>18</v>
      </c>
      <c r="G49" s="16" t="s">
        <v>72</v>
      </c>
      <c r="H49" s="45" t="s">
        <v>298</v>
      </c>
      <c r="I49" s="61">
        <f>H49/G49%</f>
        <v>50</v>
      </c>
    </row>
    <row r="50" spans="2:10" ht="16.5" customHeight="1">
      <c r="B50" s="2" t="s">
        <v>75</v>
      </c>
      <c r="C50" s="93"/>
      <c r="D50" s="93"/>
      <c r="E50" s="2"/>
      <c r="F50" s="3" t="s">
        <v>76</v>
      </c>
      <c r="G50" s="14" t="str">
        <f>G54</f>
        <v>300 000,00</v>
      </c>
      <c r="H50" s="73">
        <f>SUM(H51+H54)</f>
        <v>25080.53</v>
      </c>
      <c r="I50" s="56">
        <f>H50/G50%</f>
        <v>8.360176666666666</v>
      </c>
      <c r="J50" s="10"/>
    </row>
    <row r="51" spans="2:9" ht="16.5" customHeight="1">
      <c r="B51" s="24"/>
      <c r="C51" s="100" t="s">
        <v>299</v>
      </c>
      <c r="D51" s="94"/>
      <c r="E51" s="5"/>
      <c r="F51" s="38" t="s">
        <v>300</v>
      </c>
      <c r="G51" s="15">
        <v>0</v>
      </c>
      <c r="H51" s="72">
        <f>SUM(H52+H53)</f>
        <v>16362.16</v>
      </c>
      <c r="I51" s="57">
        <v>0</v>
      </c>
    </row>
    <row r="52" spans="2:9" ht="16.5" customHeight="1">
      <c r="B52" s="24"/>
      <c r="C52" s="103"/>
      <c r="D52" s="104"/>
      <c r="E52" s="8" t="s">
        <v>68</v>
      </c>
      <c r="F52" s="9" t="s">
        <v>69</v>
      </c>
      <c r="G52" s="30">
        <v>0</v>
      </c>
      <c r="H52" s="63" t="s">
        <v>301</v>
      </c>
      <c r="I52" s="65">
        <v>0</v>
      </c>
    </row>
    <row r="53" spans="2:9" ht="46.5" customHeight="1">
      <c r="B53" s="24"/>
      <c r="C53" s="105"/>
      <c r="D53" s="106"/>
      <c r="E53" s="31" t="s">
        <v>302</v>
      </c>
      <c r="F53" s="32" t="s">
        <v>303</v>
      </c>
      <c r="G53" s="30">
        <v>0</v>
      </c>
      <c r="H53" s="63" t="s">
        <v>304</v>
      </c>
      <c r="I53" s="66">
        <v>0</v>
      </c>
    </row>
    <row r="54" spans="2:9" ht="16.5" customHeight="1">
      <c r="B54" s="4"/>
      <c r="C54" s="94" t="s">
        <v>78</v>
      </c>
      <c r="D54" s="94"/>
      <c r="E54" s="5"/>
      <c r="F54" s="6" t="s">
        <v>79</v>
      </c>
      <c r="G54" s="15" t="s">
        <v>77</v>
      </c>
      <c r="H54" s="72">
        <f>SUM(H55+H56)</f>
        <v>8718.369999999999</v>
      </c>
      <c r="I54" s="57">
        <v>0</v>
      </c>
    </row>
    <row r="55" spans="2:9" ht="16.5" customHeight="1">
      <c r="B55" s="4"/>
      <c r="C55" s="96"/>
      <c r="D55" s="97"/>
      <c r="E55" s="8" t="s">
        <v>80</v>
      </c>
      <c r="F55" s="9" t="s">
        <v>81</v>
      </c>
      <c r="G55" s="16" t="s">
        <v>77</v>
      </c>
      <c r="H55" s="45" t="s">
        <v>305</v>
      </c>
      <c r="I55" s="61">
        <f>H55/G55%</f>
        <v>2.7495999999999996</v>
      </c>
    </row>
    <row r="56" spans="2:9" ht="16.5" customHeight="1">
      <c r="B56" s="7"/>
      <c r="C56" s="91"/>
      <c r="D56" s="91"/>
      <c r="E56" s="8" t="s">
        <v>197</v>
      </c>
      <c r="F56" s="32" t="s">
        <v>198</v>
      </c>
      <c r="G56" s="16">
        <v>0</v>
      </c>
      <c r="H56" s="45" t="s">
        <v>306</v>
      </c>
      <c r="I56" s="61">
        <v>0</v>
      </c>
    </row>
    <row r="57" spans="2:9" ht="36.75" customHeight="1">
      <c r="B57" s="2" t="s">
        <v>82</v>
      </c>
      <c r="C57" s="93"/>
      <c r="D57" s="93"/>
      <c r="E57" s="2"/>
      <c r="F57" s="3" t="s">
        <v>83</v>
      </c>
      <c r="G57" s="17">
        <f>SUM(G58+G61+G69+G79+G85)</f>
        <v>24498776</v>
      </c>
      <c r="H57" s="73">
        <f>SUM(H58+H61+H69+H79+H85)</f>
        <v>11301038.87</v>
      </c>
      <c r="I57" s="56">
        <f>H57/G57%</f>
        <v>46.12899383218165</v>
      </c>
    </row>
    <row r="58" spans="2:9" ht="16.5" customHeight="1">
      <c r="B58" s="4"/>
      <c r="C58" s="94" t="s">
        <v>84</v>
      </c>
      <c r="D58" s="94"/>
      <c r="E58" s="5"/>
      <c r="F58" s="6" t="s">
        <v>85</v>
      </c>
      <c r="G58" s="15" t="s">
        <v>86</v>
      </c>
      <c r="H58" s="72">
        <f>SUM(H59+H60)</f>
        <v>9636.91</v>
      </c>
      <c r="I58" s="57">
        <f>H58/G58%</f>
        <v>56.02854651162791</v>
      </c>
    </row>
    <row r="59" spans="2:9" ht="25.5" customHeight="1">
      <c r="B59" s="7"/>
      <c r="C59" s="91"/>
      <c r="D59" s="91"/>
      <c r="E59" s="8" t="s">
        <v>87</v>
      </c>
      <c r="F59" s="9" t="s">
        <v>88</v>
      </c>
      <c r="G59" s="16" t="s">
        <v>89</v>
      </c>
      <c r="H59" s="82">
        <v>9328.59</v>
      </c>
      <c r="I59" s="61">
        <f>H59/G59%</f>
        <v>54.87405882352941</v>
      </c>
    </row>
    <row r="60" spans="2:9" ht="16.5" customHeight="1">
      <c r="B60" s="7"/>
      <c r="C60" s="91"/>
      <c r="D60" s="91"/>
      <c r="E60" s="8" t="s">
        <v>43</v>
      </c>
      <c r="F60" s="9" t="s">
        <v>44</v>
      </c>
      <c r="G60" s="16" t="s">
        <v>90</v>
      </c>
      <c r="H60" s="45" t="s">
        <v>307</v>
      </c>
      <c r="I60" s="61">
        <f>H60/G60%</f>
        <v>154.16</v>
      </c>
    </row>
    <row r="61" spans="2:9" ht="39" customHeight="1">
      <c r="B61" s="4"/>
      <c r="C61" s="94" t="s">
        <v>91</v>
      </c>
      <c r="D61" s="94"/>
      <c r="E61" s="5"/>
      <c r="F61" s="6" t="s">
        <v>92</v>
      </c>
      <c r="G61" s="15" t="s">
        <v>93</v>
      </c>
      <c r="H61" s="72">
        <f>SUM(H62+H63+H64+H65+H66+H67+H68)</f>
        <v>4127322.38</v>
      </c>
      <c r="I61" s="57">
        <f>H61/G61%</f>
        <v>49.721144593262935</v>
      </c>
    </row>
    <row r="62" spans="2:9" ht="16.5" customHeight="1">
      <c r="B62" s="7"/>
      <c r="C62" s="91"/>
      <c r="D62" s="91"/>
      <c r="E62" s="8" t="s">
        <v>94</v>
      </c>
      <c r="F62" s="9" t="s">
        <v>95</v>
      </c>
      <c r="G62" s="16" t="s">
        <v>96</v>
      </c>
      <c r="H62" s="45" t="s">
        <v>308</v>
      </c>
      <c r="I62" s="61">
        <f aca="true" t="shared" si="1" ref="I62:I68">H62/G62%</f>
        <v>49.44086320653916</v>
      </c>
    </row>
    <row r="63" spans="2:9" ht="16.5" customHeight="1">
      <c r="B63" s="7"/>
      <c r="C63" s="91"/>
      <c r="D63" s="91"/>
      <c r="E63" s="8" t="s">
        <v>97</v>
      </c>
      <c r="F63" s="9" t="s">
        <v>98</v>
      </c>
      <c r="G63" s="16" t="s">
        <v>99</v>
      </c>
      <c r="H63" s="83">
        <v>202928</v>
      </c>
      <c r="I63" s="61">
        <f t="shared" si="1"/>
        <v>53.40210526315789</v>
      </c>
    </row>
    <row r="64" spans="2:9" ht="16.5" customHeight="1">
      <c r="B64" s="7"/>
      <c r="C64" s="91"/>
      <c r="D64" s="91"/>
      <c r="E64" s="8" t="s">
        <v>100</v>
      </c>
      <c r="F64" s="9" t="s">
        <v>101</v>
      </c>
      <c r="G64" s="16" t="s">
        <v>102</v>
      </c>
      <c r="H64" s="45" t="s">
        <v>309</v>
      </c>
      <c r="I64" s="61">
        <f t="shared" si="1"/>
        <v>48.95525902668759</v>
      </c>
    </row>
    <row r="65" spans="2:9" ht="16.5" customHeight="1">
      <c r="B65" s="7"/>
      <c r="C65" s="91"/>
      <c r="D65" s="91"/>
      <c r="E65" s="8" t="s">
        <v>103</v>
      </c>
      <c r="F65" s="9" t="s">
        <v>104</v>
      </c>
      <c r="G65" s="16" t="s">
        <v>99</v>
      </c>
      <c r="H65" s="82">
        <v>194419</v>
      </c>
      <c r="I65" s="61">
        <f t="shared" si="1"/>
        <v>51.162894736842105</v>
      </c>
    </row>
    <row r="66" spans="2:9" ht="16.5" customHeight="1">
      <c r="B66" s="7"/>
      <c r="C66" s="91"/>
      <c r="D66" s="91"/>
      <c r="E66" s="8" t="s">
        <v>105</v>
      </c>
      <c r="F66" s="9" t="s">
        <v>106</v>
      </c>
      <c r="G66" s="16" t="s">
        <v>107</v>
      </c>
      <c r="H66" s="82">
        <v>3988</v>
      </c>
      <c r="I66" s="61">
        <f t="shared" si="1"/>
        <v>36.25454545454546</v>
      </c>
    </row>
    <row r="67" spans="2:9" ht="16.5" customHeight="1">
      <c r="B67" s="7"/>
      <c r="C67" s="101"/>
      <c r="D67" s="102"/>
      <c r="E67" s="31" t="s">
        <v>248</v>
      </c>
      <c r="F67" s="32" t="s">
        <v>249</v>
      </c>
      <c r="G67" s="16">
        <v>0</v>
      </c>
      <c r="H67" s="45" t="s">
        <v>310</v>
      </c>
      <c r="I67" s="61">
        <v>0</v>
      </c>
    </row>
    <row r="68" spans="2:9" ht="16.5" customHeight="1">
      <c r="B68" s="7"/>
      <c r="C68" s="91"/>
      <c r="D68" s="91"/>
      <c r="E68" s="8" t="s">
        <v>43</v>
      </c>
      <c r="F68" s="9" t="s">
        <v>44</v>
      </c>
      <c r="G68" s="16" t="s">
        <v>108</v>
      </c>
      <c r="H68" s="45" t="s">
        <v>311</v>
      </c>
      <c r="I68" s="61">
        <f t="shared" si="1"/>
        <v>58.6359</v>
      </c>
    </row>
    <row r="69" spans="2:9" ht="34.5" customHeight="1">
      <c r="B69" s="4"/>
      <c r="C69" s="94" t="s">
        <v>109</v>
      </c>
      <c r="D69" s="94"/>
      <c r="E69" s="5"/>
      <c r="F69" s="6" t="s">
        <v>110</v>
      </c>
      <c r="G69" s="15" t="s">
        <v>111</v>
      </c>
      <c r="H69" s="72">
        <f>SUM(H70+H71+H72+H73+H74+H75+H76+H77+H78)</f>
        <v>2110166.32</v>
      </c>
      <c r="I69" s="57">
        <f>H69/G69%</f>
        <v>56.98716458540378</v>
      </c>
    </row>
    <row r="70" spans="2:9" ht="16.5" customHeight="1">
      <c r="B70" s="7"/>
      <c r="C70" s="91"/>
      <c r="D70" s="91"/>
      <c r="E70" s="8" t="s">
        <v>94</v>
      </c>
      <c r="F70" s="9" t="s">
        <v>95</v>
      </c>
      <c r="G70" s="16" t="s">
        <v>112</v>
      </c>
      <c r="H70" s="45" t="s">
        <v>312</v>
      </c>
      <c r="I70" s="61">
        <f aca="true" t="shared" si="2" ref="I70:I78">H70/G70%</f>
        <v>61.829941248470014</v>
      </c>
    </row>
    <row r="71" spans="2:9" ht="16.5" customHeight="1">
      <c r="B71" s="7"/>
      <c r="C71" s="91"/>
      <c r="D71" s="91"/>
      <c r="E71" s="8" t="s">
        <v>97</v>
      </c>
      <c r="F71" s="9" t="s">
        <v>98</v>
      </c>
      <c r="G71" s="16" t="s">
        <v>113</v>
      </c>
      <c r="H71" s="45" t="s">
        <v>313</v>
      </c>
      <c r="I71" s="61">
        <f t="shared" si="2"/>
        <v>60.31455217391304</v>
      </c>
    </row>
    <row r="72" spans="2:9" ht="16.5" customHeight="1">
      <c r="B72" s="7"/>
      <c r="C72" s="91"/>
      <c r="D72" s="91"/>
      <c r="E72" s="8" t="s">
        <v>100</v>
      </c>
      <c r="F72" s="9" t="s">
        <v>101</v>
      </c>
      <c r="G72" s="16" t="s">
        <v>114</v>
      </c>
      <c r="H72" s="45" t="s">
        <v>314</v>
      </c>
      <c r="I72" s="61">
        <f t="shared" si="2"/>
        <v>71.22033898305084</v>
      </c>
    </row>
    <row r="73" spans="2:9" ht="16.5" customHeight="1">
      <c r="B73" s="7"/>
      <c r="C73" s="91"/>
      <c r="D73" s="91"/>
      <c r="E73" s="8" t="s">
        <v>103</v>
      </c>
      <c r="F73" s="9" t="s">
        <v>104</v>
      </c>
      <c r="G73" s="16" t="s">
        <v>115</v>
      </c>
      <c r="H73" s="45" t="s">
        <v>315</v>
      </c>
      <c r="I73" s="61">
        <f t="shared" si="2"/>
        <v>73.28821808510638</v>
      </c>
    </row>
    <row r="74" spans="2:9" ht="16.5" customHeight="1">
      <c r="B74" s="7"/>
      <c r="C74" s="91"/>
      <c r="D74" s="91"/>
      <c r="E74" s="8" t="s">
        <v>116</v>
      </c>
      <c r="F74" s="9" t="s">
        <v>117</v>
      </c>
      <c r="G74" s="16" t="s">
        <v>118</v>
      </c>
      <c r="H74" s="82">
        <v>-2075</v>
      </c>
      <c r="I74" s="61">
        <f t="shared" si="2"/>
        <v>-15.961538461538462</v>
      </c>
    </row>
    <row r="75" spans="2:9" ht="16.5" customHeight="1">
      <c r="B75" s="7"/>
      <c r="C75" s="91"/>
      <c r="D75" s="91"/>
      <c r="E75" s="8" t="s">
        <v>119</v>
      </c>
      <c r="F75" s="9" t="s">
        <v>120</v>
      </c>
      <c r="G75" s="16" t="s">
        <v>121</v>
      </c>
      <c r="H75" s="45" t="s">
        <v>316</v>
      </c>
      <c r="I75" s="61">
        <f t="shared" si="2"/>
        <v>25.60322580645161</v>
      </c>
    </row>
    <row r="76" spans="2:9" ht="16.5" customHeight="1">
      <c r="B76" s="7"/>
      <c r="C76" s="91"/>
      <c r="D76" s="91"/>
      <c r="E76" s="8" t="s">
        <v>105</v>
      </c>
      <c r="F76" s="9" t="s">
        <v>106</v>
      </c>
      <c r="G76" s="16" t="s">
        <v>122</v>
      </c>
      <c r="H76" s="45" t="s">
        <v>317</v>
      </c>
      <c r="I76" s="61">
        <f t="shared" si="2"/>
        <v>36.291875</v>
      </c>
    </row>
    <row r="77" spans="2:9" ht="16.5" customHeight="1">
      <c r="B77" s="7"/>
      <c r="C77" s="101"/>
      <c r="D77" s="102"/>
      <c r="E77" s="31" t="s">
        <v>248</v>
      </c>
      <c r="F77" s="32" t="s">
        <v>249</v>
      </c>
      <c r="G77" s="16">
        <v>0</v>
      </c>
      <c r="H77" s="45" t="s">
        <v>318</v>
      </c>
      <c r="I77" s="61">
        <v>0</v>
      </c>
    </row>
    <row r="78" spans="2:9" ht="16.5" customHeight="1">
      <c r="B78" s="7"/>
      <c r="C78" s="91"/>
      <c r="D78" s="91"/>
      <c r="E78" s="8" t="s">
        <v>43</v>
      </c>
      <c r="F78" s="9" t="s">
        <v>44</v>
      </c>
      <c r="G78" s="16" t="s">
        <v>38</v>
      </c>
      <c r="H78" s="45" t="s">
        <v>319</v>
      </c>
      <c r="I78" s="61">
        <f t="shared" si="2"/>
        <v>142.95694</v>
      </c>
    </row>
    <row r="79" spans="2:9" ht="26.25" customHeight="1">
      <c r="B79" s="4"/>
      <c r="C79" s="94" t="s">
        <v>123</v>
      </c>
      <c r="D79" s="94"/>
      <c r="E79" s="5"/>
      <c r="F79" s="6" t="s">
        <v>124</v>
      </c>
      <c r="G79" s="15" t="s">
        <v>125</v>
      </c>
      <c r="H79" s="72">
        <f>SUM(H80+H81+H82+H83+H84)</f>
        <v>594260.13</v>
      </c>
      <c r="I79" s="57">
        <f>H79/G79%</f>
        <v>32.052796541970785</v>
      </c>
    </row>
    <row r="80" spans="2:9" ht="16.5" customHeight="1">
      <c r="B80" s="7"/>
      <c r="C80" s="91"/>
      <c r="D80" s="91"/>
      <c r="E80" s="8" t="s">
        <v>126</v>
      </c>
      <c r="F80" s="9" t="s">
        <v>127</v>
      </c>
      <c r="G80" s="16" t="s">
        <v>128</v>
      </c>
      <c r="H80" s="45" t="s">
        <v>320</v>
      </c>
      <c r="I80" s="61">
        <f>H80/G80%</f>
        <v>401.95785185185184</v>
      </c>
    </row>
    <row r="81" spans="2:9" ht="16.5" customHeight="1">
      <c r="B81" s="7"/>
      <c r="C81" s="91"/>
      <c r="D81" s="91"/>
      <c r="E81" s="8" t="s">
        <v>129</v>
      </c>
      <c r="F81" s="9" t="s">
        <v>130</v>
      </c>
      <c r="G81" s="16" t="s">
        <v>131</v>
      </c>
      <c r="H81" s="45" t="s">
        <v>321</v>
      </c>
      <c r="I81" s="61">
        <f>H81/G81%</f>
        <v>0</v>
      </c>
    </row>
    <row r="82" spans="2:9" ht="16.5" customHeight="1">
      <c r="B82" s="7"/>
      <c r="C82" s="91"/>
      <c r="D82" s="91"/>
      <c r="E82" s="8" t="s">
        <v>132</v>
      </c>
      <c r="F82" s="9" t="s">
        <v>133</v>
      </c>
      <c r="G82" s="16" t="s">
        <v>134</v>
      </c>
      <c r="H82" s="45" t="s">
        <v>322</v>
      </c>
      <c r="I82" s="61">
        <f>H82/G82%</f>
        <v>62.292869811320756</v>
      </c>
    </row>
    <row r="83" spans="2:9" ht="25.5" customHeight="1">
      <c r="B83" s="7"/>
      <c r="C83" s="101"/>
      <c r="D83" s="102"/>
      <c r="E83" s="8" t="s">
        <v>135</v>
      </c>
      <c r="F83" s="9" t="s">
        <v>136</v>
      </c>
      <c r="G83" s="16" t="s">
        <v>137</v>
      </c>
      <c r="H83" s="45" t="s">
        <v>323</v>
      </c>
      <c r="I83" s="61">
        <f>H83/G83%</f>
        <v>11.825503636211653</v>
      </c>
    </row>
    <row r="84" spans="2:9" ht="18.75" customHeight="1">
      <c r="B84" s="7"/>
      <c r="C84" s="91"/>
      <c r="D84" s="91"/>
      <c r="E84" s="8" t="s">
        <v>68</v>
      </c>
      <c r="F84" s="9" t="s">
        <v>69</v>
      </c>
      <c r="G84" s="16">
        <v>0</v>
      </c>
      <c r="H84" s="45" t="s">
        <v>324</v>
      </c>
      <c r="I84" s="61">
        <v>0</v>
      </c>
    </row>
    <row r="85" spans="2:9" ht="16.5" customHeight="1">
      <c r="B85" s="4"/>
      <c r="C85" s="94" t="s">
        <v>138</v>
      </c>
      <c r="D85" s="94"/>
      <c r="E85" s="5"/>
      <c r="F85" s="6" t="s">
        <v>139</v>
      </c>
      <c r="G85" s="15" t="s">
        <v>140</v>
      </c>
      <c r="H85" s="72">
        <f>SUM(H86+H87)</f>
        <v>4459653.13</v>
      </c>
      <c r="I85" s="57">
        <f aca="true" t="shared" si="3" ref="I85:I90">H85/G85%</f>
        <v>41.978136631954506</v>
      </c>
    </row>
    <row r="86" spans="2:9" ht="16.5" customHeight="1">
      <c r="B86" s="7"/>
      <c r="C86" s="91"/>
      <c r="D86" s="91"/>
      <c r="E86" s="8" t="s">
        <v>141</v>
      </c>
      <c r="F86" s="9" t="s">
        <v>142</v>
      </c>
      <c r="G86" s="16" t="s">
        <v>143</v>
      </c>
      <c r="H86" s="45" t="s">
        <v>325</v>
      </c>
      <c r="I86" s="61">
        <f t="shared" si="3"/>
        <v>41.72318226030233</v>
      </c>
    </row>
    <row r="87" spans="2:9" ht="16.5" customHeight="1">
      <c r="B87" s="7"/>
      <c r="C87" s="91"/>
      <c r="D87" s="91"/>
      <c r="E87" s="8" t="s">
        <v>144</v>
      </c>
      <c r="F87" s="9" t="s">
        <v>145</v>
      </c>
      <c r="G87" s="16" t="s">
        <v>146</v>
      </c>
      <c r="H87" s="45" t="s">
        <v>326</v>
      </c>
      <c r="I87" s="61">
        <f t="shared" si="3"/>
        <v>57.65595882352942</v>
      </c>
    </row>
    <row r="88" spans="2:10" ht="16.5" customHeight="1">
      <c r="B88" s="2" t="s">
        <v>147</v>
      </c>
      <c r="C88" s="93"/>
      <c r="D88" s="93"/>
      <c r="E88" s="2"/>
      <c r="F88" s="3" t="s">
        <v>148</v>
      </c>
      <c r="G88" s="17">
        <f>SUM(G89+G91+G93)</f>
        <v>7652964</v>
      </c>
      <c r="H88" s="73">
        <f>SUM(H89+H91+H93)</f>
        <v>4651258</v>
      </c>
      <c r="I88" s="56">
        <f t="shared" si="3"/>
        <v>60.777209980342256</v>
      </c>
      <c r="J88" s="10"/>
    </row>
    <row r="89" spans="2:9" ht="19.5" customHeight="1">
      <c r="B89" s="4"/>
      <c r="C89" s="94" t="s">
        <v>149</v>
      </c>
      <c r="D89" s="94"/>
      <c r="E89" s="5"/>
      <c r="F89" s="6" t="s">
        <v>150</v>
      </c>
      <c r="G89" s="15" t="s">
        <v>151</v>
      </c>
      <c r="H89" s="53" t="str">
        <f>H90</f>
        <v>4 398 784,00</v>
      </c>
      <c r="I89" s="57">
        <f t="shared" si="3"/>
        <v>61.53846153846153</v>
      </c>
    </row>
    <row r="90" spans="2:9" ht="16.5" customHeight="1">
      <c r="B90" s="7"/>
      <c r="C90" s="91"/>
      <c r="D90" s="91"/>
      <c r="E90" s="8" t="s">
        <v>152</v>
      </c>
      <c r="F90" s="9" t="s">
        <v>153</v>
      </c>
      <c r="G90" s="16" t="s">
        <v>151</v>
      </c>
      <c r="H90" s="45" t="s">
        <v>327</v>
      </c>
      <c r="I90" s="61">
        <f t="shared" si="3"/>
        <v>61.53846153846153</v>
      </c>
    </row>
    <row r="91" spans="2:9" ht="16.5" customHeight="1">
      <c r="B91" s="4"/>
      <c r="C91" s="94" t="s">
        <v>154</v>
      </c>
      <c r="D91" s="94"/>
      <c r="E91" s="5"/>
      <c r="F91" s="6" t="s">
        <v>155</v>
      </c>
      <c r="G91" s="15" t="s">
        <v>156</v>
      </c>
      <c r="H91" s="53" t="str">
        <f>H92</f>
        <v>181 944,00</v>
      </c>
      <c r="I91" s="57"/>
    </row>
    <row r="92" spans="2:9" ht="16.5" customHeight="1">
      <c r="B92" s="7"/>
      <c r="C92" s="91"/>
      <c r="D92" s="91"/>
      <c r="E92" s="8" t="s">
        <v>152</v>
      </c>
      <c r="F92" s="9" t="s">
        <v>153</v>
      </c>
      <c r="G92" s="16" t="s">
        <v>156</v>
      </c>
      <c r="H92" s="45" t="s">
        <v>328</v>
      </c>
      <c r="I92" s="61">
        <f>H92/G92%</f>
        <v>50.00054962570489</v>
      </c>
    </row>
    <row r="93" spans="2:9" ht="16.5" customHeight="1">
      <c r="B93" s="4"/>
      <c r="C93" s="94" t="s">
        <v>157</v>
      </c>
      <c r="D93" s="94"/>
      <c r="E93" s="5"/>
      <c r="F93" s="6" t="s">
        <v>158</v>
      </c>
      <c r="G93" s="15" t="s">
        <v>159</v>
      </c>
      <c r="H93" s="53" t="str">
        <f>H94</f>
        <v>70 530,00</v>
      </c>
      <c r="I93" s="57">
        <f>H93/G93%</f>
        <v>50.00141787658802</v>
      </c>
    </row>
    <row r="94" spans="2:9" ht="16.5" customHeight="1">
      <c r="B94" s="7"/>
      <c r="C94" s="91"/>
      <c r="D94" s="91"/>
      <c r="E94" s="8" t="s">
        <v>152</v>
      </c>
      <c r="F94" s="9" t="s">
        <v>153</v>
      </c>
      <c r="G94" s="16" t="s">
        <v>159</v>
      </c>
      <c r="H94" s="45" t="s">
        <v>329</v>
      </c>
      <c r="I94" s="61">
        <f>H94/G94%</f>
        <v>50.00141787658802</v>
      </c>
    </row>
    <row r="95" spans="2:10" ht="16.5" customHeight="1">
      <c r="B95" s="2" t="s">
        <v>160</v>
      </c>
      <c r="C95" s="93"/>
      <c r="D95" s="93"/>
      <c r="E95" s="2"/>
      <c r="F95" s="3" t="s">
        <v>161</v>
      </c>
      <c r="G95" s="17">
        <f>SUM(G96+G103+G108+G112)</f>
        <v>2611549</v>
      </c>
      <c r="H95" s="73">
        <f>SUM(H96+H103+H108+H112+H117+H120)</f>
        <v>649556.4099999999</v>
      </c>
      <c r="I95" s="56">
        <f>H95/G95%</f>
        <v>24.872457304075088</v>
      </c>
      <c r="J95" s="10"/>
    </row>
    <row r="96" spans="2:9" ht="16.5" customHeight="1">
      <c r="B96" s="4"/>
      <c r="C96" s="94" t="s">
        <v>162</v>
      </c>
      <c r="D96" s="94"/>
      <c r="E96" s="5"/>
      <c r="F96" s="6" t="s">
        <v>163</v>
      </c>
      <c r="G96" s="15" t="s">
        <v>164</v>
      </c>
      <c r="H96" s="72">
        <f>SUM(H97+H98+H99+H100+H101+H102)</f>
        <v>14350.279999999999</v>
      </c>
      <c r="I96" s="57">
        <f>H96/G96%</f>
        <v>13.666933333333333</v>
      </c>
    </row>
    <row r="97" spans="2:9" ht="20.25" customHeight="1">
      <c r="B97" s="7"/>
      <c r="C97" s="91"/>
      <c r="D97" s="91"/>
      <c r="E97" s="31" t="s">
        <v>248</v>
      </c>
      <c r="F97" s="32" t="s">
        <v>249</v>
      </c>
      <c r="G97" s="16">
        <v>0</v>
      </c>
      <c r="H97" s="45" t="s">
        <v>330</v>
      </c>
      <c r="I97" s="61">
        <v>0</v>
      </c>
    </row>
    <row r="98" spans="2:9" ht="37.5" customHeight="1">
      <c r="B98" s="7"/>
      <c r="C98" s="101"/>
      <c r="D98" s="102"/>
      <c r="E98" s="8" t="s">
        <v>39</v>
      </c>
      <c r="F98" s="9" t="s">
        <v>40</v>
      </c>
      <c r="G98" s="16" t="s">
        <v>165</v>
      </c>
      <c r="H98" s="45" t="s">
        <v>331</v>
      </c>
      <c r="I98" s="61">
        <f>H98/G98%</f>
        <v>29.37488571428571</v>
      </c>
    </row>
    <row r="99" spans="2:9" ht="19.5" customHeight="1">
      <c r="B99" s="7"/>
      <c r="C99" s="22"/>
      <c r="D99" s="23"/>
      <c r="E99" s="8" t="s">
        <v>68</v>
      </c>
      <c r="F99" s="9" t="s">
        <v>69</v>
      </c>
      <c r="G99" s="16">
        <v>0</v>
      </c>
      <c r="H99" s="45" t="s">
        <v>332</v>
      </c>
      <c r="I99" s="61">
        <v>0</v>
      </c>
    </row>
    <row r="100" spans="2:9" ht="19.5" customHeight="1">
      <c r="B100" s="7"/>
      <c r="C100" s="22"/>
      <c r="D100" s="23"/>
      <c r="E100" s="31" t="s">
        <v>197</v>
      </c>
      <c r="F100" s="32" t="s">
        <v>198</v>
      </c>
      <c r="G100" s="16">
        <v>0</v>
      </c>
      <c r="H100" s="45" t="s">
        <v>333</v>
      </c>
      <c r="I100" s="61" t="e">
        <f>H100/G100%</f>
        <v>#DIV/0!</v>
      </c>
    </row>
    <row r="101" spans="2:9" ht="24" customHeight="1">
      <c r="B101" s="7"/>
      <c r="C101" s="22"/>
      <c r="D101" s="23"/>
      <c r="E101" s="31" t="s">
        <v>334</v>
      </c>
      <c r="F101" s="32" t="s">
        <v>335</v>
      </c>
      <c r="G101" s="16">
        <v>0</v>
      </c>
      <c r="H101" s="45" t="s">
        <v>336</v>
      </c>
      <c r="I101" s="61">
        <v>0</v>
      </c>
    </row>
    <row r="102" spans="2:9" ht="36" customHeight="1">
      <c r="B102" s="7"/>
      <c r="C102" s="91"/>
      <c r="D102" s="91"/>
      <c r="E102" s="8" t="s">
        <v>166</v>
      </c>
      <c r="F102" s="9" t="s">
        <v>167</v>
      </c>
      <c r="G102" s="16" t="s">
        <v>168</v>
      </c>
      <c r="H102" s="45" t="s">
        <v>321</v>
      </c>
      <c r="I102" s="61">
        <f>H102/G102%</f>
        <v>0</v>
      </c>
    </row>
    <row r="103" spans="2:9" ht="16.5" customHeight="1">
      <c r="B103" s="4"/>
      <c r="C103" s="94" t="s">
        <v>169</v>
      </c>
      <c r="D103" s="94"/>
      <c r="E103" s="5"/>
      <c r="F103" s="6" t="s">
        <v>170</v>
      </c>
      <c r="G103" s="15" t="s">
        <v>171</v>
      </c>
      <c r="H103" s="72">
        <f>SUM(H104+H105+H106+H107)</f>
        <v>353216.72000000003</v>
      </c>
      <c r="I103" s="57">
        <f>H103/G103%</f>
        <v>37.60785340871584</v>
      </c>
    </row>
    <row r="104" spans="2:9" ht="16.5" customHeight="1">
      <c r="B104" s="7"/>
      <c r="C104" s="91"/>
      <c r="D104" s="91"/>
      <c r="E104" s="8" t="s">
        <v>55</v>
      </c>
      <c r="F104" s="9" t="s">
        <v>56</v>
      </c>
      <c r="G104" s="16" t="s">
        <v>172</v>
      </c>
      <c r="H104" s="45" t="s">
        <v>337</v>
      </c>
      <c r="I104" s="61">
        <f>H104/G104%</f>
        <v>47.692142857142855</v>
      </c>
    </row>
    <row r="105" spans="2:9" ht="16.5" customHeight="1">
      <c r="B105" s="7"/>
      <c r="C105" s="101"/>
      <c r="D105" s="102"/>
      <c r="E105" s="8" t="s">
        <v>68</v>
      </c>
      <c r="F105" s="9" t="s">
        <v>69</v>
      </c>
      <c r="G105" s="16">
        <v>0</v>
      </c>
      <c r="H105" s="45" t="s">
        <v>338</v>
      </c>
      <c r="I105" s="61">
        <v>0</v>
      </c>
    </row>
    <row r="106" spans="2:9" ht="30" customHeight="1">
      <c r="B106" s="7"/>
      <c r="C106" s="91"/>
      <c r="D106" s="91"/>
      <c r="E106" s="8" t="s">
        <v>173</v>
      </c>
      <c r="F106" s="9" t="s">
        <v>174</v>
      </c>
      <c r="G106" s="16" t="s">
        <v>175</v>
      </c>
      <c r="H106" s="45" t="s">
        <v>339</v>
      </c>
      <c r="I106" s="61">
        <f aca="true" t="shared" si="4" ref="I106:I112">H106/G106%</f>
        <v>36.02941442858042</v>
      </c>
    </row>
    <row r="107" spans="2:9" ht="38.25" customHeight="1">
      <c r="B107" s="7"/>
      <c r="C107" s="91"/>
      <c r="D107" s="91"/>
      <c r="E107" s="8" t="s">
        <v>176</v>
      </c>
      <c r="F107" s="9" t="s">
        <v>177</v>
      </c>
      <c r="G107" s="16" t="s">
        <v>178</v>
      </c>
      <c r="H107" s="45" t="s">
        <v>321</v>
      </c>
      <c r="I107" s="61">
        <f t="shared" si="4"/>
        <v>0</v>
      </c>
    </row>
    <row r="108" spans="2:9" ht="16.5" customHeight="1">
      <c r="B108" s="4"/>
      <c r="C108" s="94" t="s">
        <v>179</v>
      </c>
      <c r="D108" s="94"/>
      <c r="E108" s="5"/>
      <c r="F108" s="6" t="s">
        <v>180</v>
      </c>
      <c r="G108" s="15" t="s">
        <v>181</v>
      </c>
      <c r="H108" s="72">
        <f>SUM(H109+H110+H111)</f>
        <v>51047.439999999995</v>
      </c>
      <c r="I108" s="57">
        <f t="shared" si="4"/>
        <v>35.2781202487906</v>
      </c>
    </row>
    <row r="109" spans="2:9" ht="16.5" customHeight="1">
      <c r="B109" s="7"/>
      <c r="C109" s="91"/>
      <c r="D109" s="91"/>
      <c r="E109" s="8" t="s">
        <v>55</v>
      </c>
      <c r="F109" s="9" t="s">
        <v>56</v>
      </c>
      <c r="G109" s="16" t="s">
        <v>182</v>
      </c>
      <c r="H109" s="45" t="s">
        <v>340</v>
      </c>
      <c r="I109" s="61">
        <f t="shared" si="4"/>
        <v>41.837696721311474</v>
      </c>
    </row>
    <row r="110" spans="2:9" ht="16.5" customHeight="1">
      <c r="B110" s="7"/>
      <c r="C110" s="101"/>
      <c r="D110" s="102"/>
      <c r="E110" s="8" t="s">
        <v>68</v>
      </c>
      <c r="F110" s="9" t="s">
        <v>69</v>
      </c>
      <c r="G110" s="16">
        <v>0</v>
      </c>
      <c r="H110" s="45" t="s">
        <v>341</v>
      </c>
      <c r="I110" s="61" t="e">
        <f t="shared" si="4"/>
        <v>#DIV/0!</v>
      </c>
    </row>
    <row r="111" spans="2:9" ht="30" customHeight="1">
      <c r="B111" s="7"/>
      <c r="C111" s="91"/>
      <c r="D111" s="91"/>
      <c r="E111" s="8" t="s">
        <v>173</v>
      </c>
      <c r="F111" s="9" t="s">
        <v>174</v>
      </c>
      <c r="G111" s="16" t="s">
        <v>183</v>
      </c>
      <c r="H111" s="45" t="s">
        <v>321</v>
      </c>
      <c r="I111" s="61">
        <f t="shared" si="4"/>
        <v>0</v>
      </c>
    </row>
    <row r="112" spans="2:9" ht="16.5" customHeight="1">
      <c r="B112" s="4"/>
      <c r="C112" s="94" t="s">
        <v>184</v>
      </c>
      <c r="D112" s="94"/>
      <c r="E112" s="5"/>
      <c r="F112" s="6" t="s">
        <v>185</v>
      </c>
      <c r="G112" s="15" t="s">
        <v>186</v>
      </c>
      <c r="H112" s="72">
        <f>SUM(H113+H114+H115+H116)</f>
        <v>229012.41</v>
      </c>
      <c r="I112" s="57">
        <f t="shared" si="4"/>
        <v>16.09771769226065</v>
      </c>
    </row>
    <row r="113" spans="2:9" ht="24" customHeight="1">
      <c r="B113" s="4"/>
      <c r="C113" s="96"/>
      <c r="D113" s="97"/>
      <c r="E113" s="47" t="s">
        <v>342</v>
      </c>
      <c r="F113" s="48" t="s">
        <v>343</v>
      </c>
      <c r="G113" s="49">
        <v>0</v>
      </c>
      <c r="H113" s="67" t="s">
        <v>344</v>
      </c>
      <c r="I113" s="61">
        <v>0</v>
      </c>
    </row>
    <row r="114" spans="2:9" ht="18" customHeight="1">
      <c r="B114" s="4"/>
      <c r="C114" s="33"/>
      <c r="D114" s="34"/>
      <c r="E114" s="8" t="s">
        <v>68</v>
      </c>
      <c r="F114" s="9" t="s">
        <v>69</v>
      </c>
      <c r="G114" s="49">
        <v>0</v>
      </c>
      <c r="H114" s="67" t="s">
        <v>345</v>
      </c>
      <c r="I114" s="61">
        <v>0</v>
      </c>
    </row>
    <row r="115" spans="2:9" ht="18.75" customHeight="1">
      <c r="B115" s="4"/>
      <c r="C115" s="33"/>
      <c r="D115" s="34"/>
      <c r="E115" s="31" t="s">
        <v>197</v>
      </c>
      <c r="F115" s="32" t="s">
        <v>198</v>
      </c>
      <c r="G115" s="49">
        <v>0</v>
      </c>
      <c r="H115" s="67" t="s">
        <v>346</v>
      </c>
      <c r="I115" s="61">
        <v>0</v>
      </c>
    </row>
    <row r="116" spans="2:9" ht="39.75" customHeight="1">
      <c r="B116" s="7"/>
      <c r="C116" s="91"/>
      <c r="D116" s="91"/>
      <c r="E116" s="8" t="s">
        <v>25</v>
      </c>
      <c r="F116" s="9" t="s">
        <v>26</v>
      </c>
      <c r="G116" s="16" t="s">
        <v>186</v>
      </c>
      <c r="H116" s="45" t="s">
        <v>347</v>
      </c>
      <c r="I116" s="61">
        <f>H116/G116%</f>
        <v>4.891304118613366</v>
      </c>
    </row>
    <row r="117" spans="2:9" ht="21.75" customHeight="1">
      <c r="B117" s="7"/>
      <c r="C117" s="100" t="s">
        <v>348</v>
      </c>
      <c r="D117" s="94"/>
      <c r="E117" s="5"/>
      <c r="F117" s="38" t="s">
        <v>350</v>
      </c>
      <c r="G117" s="15">
        <v>0</v>
      </c>
      <c r="H117" s="74">
        <f>SUM(H118+H119)</f>
        <v>1859.61</v>
      </c>
      <c r="I117" s="57">
        <v>0</v>
      </c>
    </row>
    <row r="118" spans="2:9" ht="22.5" customHeight="1">
      <c r="B118" s="7"/>
      <c r="C118" s="101"/>
      <c r="D118" s="102"/>
      <c r="E118" s="8" t="s">
        <v>68</v>
      </c>
      <c r="F118" s="9" t="s">
        <v>69</v>
      </c>
      <c r="G118" s="16">
        <v>0</v>
      </c>
      <c r="H118" s="45">
        <v>1843.61</v>
      </c>
      <c r="I118" s="61">
        <v>0</v>
      </c>
    </row>
    <row r="119" spans="2:9" ht="21" customHeight="1">
      <c r="B119" s="7"/>
      <c r="C119" s="101"/>
      <c r="D119" s="102"/>
      <c r="E119" s="31" t="s">
        <v>197</v>
      </c>
      <c r="F119" s="32" t="s">
        <v>198</v>
      </c>
      <c r="G119" s="16">
        <v>0</v>
      </c>
      <c r="H119" s="45" t="s">
        <v>352</v>
      </c>
      <c r="I119" s="61">
        <v>0</v>
      </c>
    </row>
    <row r="120" spans="2:9" ht="21" customHeight="1">
      <c r="B120" s="7"/>
      <c r="C120" s="100" t="s">
        <v>349</v>
      </c>
      <c r="D120" s="94"/>
      <c r="E120" s="5"/>
      <c r="F120" s="38" t="s">
        <v>351</v>
      </c>
      <c r="G120" s="15">
        <v>0</v>
      </c>
      <c r="H120" s="52" t="str">
        <f>H121</f>
        <v>69,95</v>
      </c>
      <c r="I120" s="57">
        <v>0</v>
      </c>
    </row>
    <row r="121" spans="2:9" ht="27.75" customHeight="1">
      <c r="B121" s="7"/>
      <c r="C121" s="112"/>
      <c r="D121" s="113"/>
      <c r="E121" s="31" t="s">
        <v>197</v>
      </c>
      <c r="F121" s="32" t="s">
        <v>198</v>
      </c>
      <c r="G121" s="16">
        <v>0</v>
      </c>
      <c r="H121" s="45" t="s">
        <v>353</v>
      </c>
      <c r="I121" s="61">
        <v>0</v>
      </c>
    </row>
    <row r="122" spans="2:10" ht="19.5" customHeight="1">
      <c r="B122" s="50" t="s">
        <v>354</v>
      </c>
      <c r="C122" s="93"/>
      <c r="D122" s="93"/>
      <c r="E122" s="2"/>
      <c r="F122" s="51" t="s">
        <v>355</v>
      </c>
      <c r="G122" s="17">
        <v>0</v>
      </c>
      <c r="H122" s="54" t="str">
        <f>H123</f>
        <v>207,00</v>
      </c>
      <c r="I122" s="56">
        <v>0</v>
      </c>
      <c r="J122" s="10"/>
    </row>
    <row r="123" spans="2:9" ht="18.75" customHeight="1">
      <c r="B123" s="7"/>
      <c r="C123" s="100" t="s">
        <v>356</v>
      </c>
      <c r="D123" s="94"/>
      <c r="E123" s="5"/>
      <c r="F123" s="38" t="s">
        <v>357</v>
      </c>
      <c r="G123" s="15">
        <v>0</v>
      </c>
      <c r="H123" s="52" t="s">
        <v>358</v>
      </c>
      <c r="I123" s="57">
        <v>0</v>
      </c>
    </row>
    <row r="124" spans="2:9" ht="19.5" customHeight="1">
      <c r="B124" s="7"/>
      <c r="C124" s="39"/>
      <c r="D124" s="40"/>
      <c r="E124" s="31" t="s">
        <v>197</v>
      </c>
      <c r="F124" s="32" t="s">
        <v>198</v>
      </c>
      <c r="G124" s="16">
        <v>0</v>
      </c>
      <c r="H124" s="45" t="s">
        <v>358</v>
      </c>
      <c r="I124" s="61">
        <v>0</v>
      </c>
    </row>
    <row r="125" spans="2:10" ht="16.5" customHeight="1">
      <c r="B125" s="2" t="s">
        <v>187</v>
      </c>
      <c r="C125" s="93"/>
      <c r="D125" s="93"/>
      <c r="E125" s="2"/>
      <c r="F125" s="3" t="s">
        <v>188</v>
      </c>
      <c r="G125" s="17">
        <f>SUM(G126+G128+G136+G140+G143+G146+G150+G153)</f>
        <v>2988813</v>
      </c>
      <c r="H125" s="73">
        <f>SUM(H126+H128+H136+H140+H143+H146+H150+H153)</f>
        <v>1599715.79</v>
      </c>
      <c r="I125" s="56">
        <f>H125/G125%</f>
        <v>53.52344860652038</v>
      </c>
      <c r="J125" s="10"/>
    </row>
    <row r="126" spans="2:9" ht="16.5" customHeight="1">
      <c r="B126" s="4"/>
      <c r="C126" s="94" t="s">
        <v>189</v>
      </c>
      <c r="D126" s="94"/>
      <c r="E126" s="5"/>
      <c r="F126" s="6" t="s">
        <v>190</v>
      </c>
      <c r="G126" s="15" t="s">
        <v>191</v>
      </c>
      <c r="H126" s="53" t="str">
        <f>H127</f>
        <v>16 233,00</v>
      </c>
      <c r="I126" s="57">
        <f>H126/G126%</f>
        <v>99.99999999999999</v>
      </c>
    </row>
    <row r="127" spans="2:9" ht="25.5" customHeight="1">
      <c r="B127" s="7"/>
      <c r="C127" s="91"/>
      <c r="D127" s="91"/>
      <c r="E127" s="8" t="s">
        <v>192</v>
      </c>
      <c r="F127" s="9" t="s">
        <v>193</v>
      </c>
      <c r="G127" s="16" t="s">
        <v>191</v>
      </c>
      <c r="H127" s="45" t="s">
        <v>191</v>
      </c>
      <c r="I127" s="61">
        <f>H127/G127%</f>
        <v>99.99999999999999</v>
      </c>
    </row>
    <row r="128" spans="2:9" ht="30" customHeight="1">
      <c r="B128" s="4"/>
      <c r="C128" s="94" t="s">
        <v>194</v>
      </c>
      <c r="D128" s="94"/>
      <c r="E128" s="5"/>
      <c r="F128" s="6" t="s">
        <v>195</v>
      </c>
      <c r="G128" s="15" t="s">
        <v>196</v>
      </c>
      <c r="H128" s="72">
        <f>SUM(H129+H130+H131+H132+H133+H134+H135)</f>
        <v>1081985.3699999999</v>
      </c>
      <c r="I128" s="57">
        <f>H128/G128%</f>
        <v>49.99932393715341</v>
      </c>
    </row>
    <row r="129" spans="2:9" ht="16.5" customHeight="1">
      <c r="B129" s="7"/>
      <c r="C129" s="91"/>
      <c r="D129" s="91"/>
      <c r="E129" s="31" t="s">
        <v>248</v>
      </c>
      <c r="F129" s="32" t="s">
        <v>249</v>
      </c>
      <c r="G129" s="16">
        <v>0</v>
      </c>
      <c r="H129" s="45" t="s">
        <v>359</v>
      </c>
      <c r="I129" s="61">
        <v>0</v>
      </c>
    </row>
    <row r="130" spans="2:9" ht="16.5" customHeight="1">
      <c r="B130" s="7"/>
      <c r="C130" s="22"/>
      <c r="D130" s="23"/>
      <c r="E130" s="8" t="s">
        <v>68</v>
      </c>
      <c r="F130" s="9" t="s">
        <v>69</v>
      </c>
      <c r="G130" s="16">
        <v>0</v>
      </c>
      <c r="H130" s="45" t="s">
        <v>360</v>
      </c>
      <c r="I130" s="61">
        <v>0</v>
      </c>
    </row>
    <row r="131" spans="2:9" ht="16.5" customHeight="1">
      <c r="B131" s="7"/>
      <c r="C131" s="101"/>
      <c r="D131" s="102"/>
      <c r="E131" s="8" t="s">
        <v>197</v>
      </c>
      <c r="F131" s="9" t="s">
        <v>198</v>
      </c>
      <c r="G131" s="16" t="s">
        <v>199</v>
      </c>
      <c r="H131" s="45" t="s">
        <v>321</v>
      </c>
      <c r="I131" s="61">
        <v>0</v>
      </c>
    </row>
    <row r="132" spans="2:9" ht="24.75" customHeight="1">
      <c r="B132" s="7"/>
      <c r="C132" s="22"/>
      <c r="D132" s="23"/>
      <c r="E132" s="31" t="s">
        <v>361</v>
      </c>
      <c r="F132" s="32" t="s">
        <v>362</v>
      </c>
      <c r="G132" s="16">
        <v>0</v>
      </c>
      <c r="H132" s="45" t="s">
        <v>363</v>
      </c>
      <c r="I132" s="61">
        <v>0</v>
      </c>
    </row>
    <row r="133" spans="2:9" ht="41.25" customHeight="1">
      <c r="B133" s="7"/>
      <c r="C133" s="91"/>
      <c r="D133" s="91"/>
      <c r="E133" s="8" t="s">
        <v>17</v>
      </c>
      <c r="F133" s="9" t="s">
        <v>18</v>
      </c>
      <c r="G133" s="16" t="s">
        <v>200</v>
      </c>
      <c r="H133" s="45" t="s">
        <v>364</v>
      </c>
      <c r="I133" s="61">
        <f>H133/G133%</f>
        <v>49.999906542056074</v>
      </c>
    </row>
    <row r="134" spans="2:9" ht="32.25" customHeight="1">
      <c r="B134" s="7"/>
      <c r="C134" s="101"/>
      <c r="D134" s="102"/>
      <c r="E134" s="8" t="s">
        <v>63</v>
      </c>
      <c r="F134" s="9" t="s">
        <v>64</v>
      </c>
      <c r="G134" s="16" t="s">
        <v>199</v>
      </c>
      <c r="H134" s="45" t="s">
        <v>321</v>
      </c>
      <c r="I134" s="61">
        <v>0</v>
      </c>
    </row>
    <row r="135" spans="2:9" ht="48" customHeight="1">
      <c r="B135" s="7"/>
      <c r="C135" s="91"/>
      <c r="D135" s="91"/>
      <c r="E135" s="31" t="s">
        <v>302</v>
      </c>
      <c r="F135" s="32" t="s">
        <v>303</v>
      </c>
      <c r="G135" s="16">
        <v>0</v>
      </c>
      <c r="H135" s="45" t="s">
        <v>365</v>
      </c>
      <c r="I135" s="61">
        <v>0</v>
      </c>
    </row>
    <row r="136" spans="2:9" ht="40.5" customHeight="1">
      <c r="B136" s="4"/>
      <c r="C136" s="94" t="s">
        <v>201</v>
      </c>
      <c r="D136" s="94"/>
      <c r="E136" s="5"/>
      <c r="F136" s="6" t="s">
        <v>202</v>
      </c>
      <c r="G136" s="15" t="s">
        <v>203</v>
      </c>
      <c r="H136" s="72">
        <f>SUM(H137+H138+H139)</f>
        <v>23820.19</v>
      </c>
      <c r="I136" s="57">
        <f>H136/G136%</f>
        <v>52.93375555555555</v>
      </c>
    </row>
    <row r="137" spans="2:9" ht="37.5" customHeight="1">
      <c r="B137" s="7"/>
      <c r="C137" s="91"/>
      <c r="D137" s="91"/>
      <c r="E137" s="8" t="s">
        <v>17</v>
      </c>
      <c r="F137" s="9" t="s">
        <v>18</v>
      </c>
      <c r="G137" s="16" t="s">
        <v>204</v>
      </c>
      <c r="H137" s="45" t="s">
        <v>366</v>
      </c>
      <c r="I137" s="61">
        <f>H137/G137%</f>
        <v>62.77777777777778</v>
      </c>
    </row>
    <row r="138" spans="2:9" ht="28.5" customHeight="1">
      <c r="B138" s="7"/>
      <c r="C138" s="101"/>
      <c r="D138" s="102"/>
      <c r="E138" s="8" t="s">
        <v>192</v>
      </c>
      <c r="F138" s="9" t="s">
        <v>193</v>
      </c>
      <c r="G138" s="16" t="s">
        <v>205</v>
      </c>
      <c r="H138" s="45" t="s">
        <v>367</v>
      </c>
      <c r="I138" s="61">
        <f>H138/G138%</f>
        <v>50</v>
      </c>
    </row>
    <row r="139" spans="2:9" ht="46.5" customHeight="1">
      <c r="B139" s="7"/>
      <c r="C139" s="91"/>
      <c r="D139" s="91"/>
      <c r="E139" s="31" t="s">
        <v>302</v>
      </c>
      <c r="F139" s="32" t="s">
        <v>303</v>
      </c>
      <c r="G139" s="16">
        <v>0</v>
      </c>
      <c r="H139" s="45" t="s">
        <v>368</v>
      </c>
      <c r="I139" s="61">
        <v>0</v>
      </c>
    </row>
    <row r="140" spans="2:9" ht="19.5" customHeight="1">
      <c r="B140" s="4"/>
      <c r="C140" s="94" t="s">
        <v>206</v>
      </c>
      <c r="D140" s="94"/>
      <c r="E140" s="5"/>
      <c r="F140" s="6" t="s">
        <v>207</v>
      </c>
      <c r="G140" s="15" t="s">
        <v>208</v>
      </c>
      <c r="H140" s="53">
        <f>SUM(H141+H142)</f>
        <v>91245</v>
      </c>
      <c r="I140" s="57">
        <v>0</v>
      </c>
    </row>
    <row r="141" spans="2:9" ht="25.5" customHeight="1">
      <c r="B141" s="4"/>
      <c r="C141" s="96"/>
      <c r="D141" s="97"/>
      <c r="E141" s="8" t="s">
        <v>192</v>
      </c>
      <c r="F141" s="9" t="s">
        <v>193</v>
      </c>
      <c r="G141" s="16" t="s">
        <v>208</v>
      </c>
      <c r="H141" s="45" t="s">
        <v>369</v>
      </c>
      <c r="I141" s="61">
        <f>H141/G141%</f>
        <v>75.01487603305785</v>
      </c>
    </row>
    <row r="142" spans="2:9" ht="48.75" customHeight="1">
      <c r="B142" s="7"/>
      <c r="C142" s="91"/>
      <c r="D142" s="91"/>
      <c r="E142" s="31" t="s">
        <v>302</v>
      </c>
      <c r="F142" s="32" t="s">
        <v>303</v>
      </c>
      <c r="G142" s="16">
        <v>0</v>
      </c>
      <c r="H142" s="45" t="s">
        <v>370</v>
      </c>
      <c r="I142" s="61">
        <v>0</v>
      </c>
    </row>
    <row r="143" spans="2:9" ht="16.5" customHeight="1">
      <c r="B143" s="4"/>
      <c r="C143" s="94" t="s">
        <v>209</v>
      </c>
      <c r="D143" s="94"/>
      <c r="E143" s="5"/>
      <c r="F143" s="6" t="s">
        <v>210</v>
      </c>
      <c r="G143" s="15" t="s">
        <v>211</v>
      </c>
      <c r="H143" s="72">
        <f>SUM(H144+H145)</f>
        <v>216063</v>
      </c>
      <c r="I143" s="57">
        <f>H143/G143%</f>
        <v>71.3079207920792</v>
      </c>
    </row>
    <row r="144" spans="2:9" ht="24.75" customHeight="1">
      <c r="B144" s="4"/>
      <c r="C144" s="96"/>
      <c r="D144" s="97"/>
      <c r="E144" s="8" t="s">
        <v>192</v>
      </c>
      <c r="F144" s="9" t="s">
        <v>193</v>
      </c>
      <c r="G144" s="16" t="s">
        <v>211</v>
      </c>
      <c r="H144" s="45" t="s">
        <v>371</v>
      </c>
      <c r="I144" s="61">
        <f>H144/G144%</f>
        <v>70.18811881188118</v>
      </c>
    </row>
    <row r="145" spans="2:9" ht="48.75" customHeight="1">
      <c r="B145" s="7"/>
      <c r="C145" s="91"/>
      <c r="D145" s="91"/>
      <c r="E145" s="31" t="s">
        <v>302</v>
      </c>
      <c r="F145" s="32" t="s">
        <v>303</v>
      </c>
      <c r="G145" s="16">
        <v>0</v>
      </c>
      <c r="H145" s="45" t="s">
        <v>372</v>
      </c>
      <c r="I145" s="61">
        <v>0</v>
      </c>
    </row>
    <row r="146" spans="2:9" ht="16.5" customHeight="1">
      <c r="B146" s="4"/>
      <c r="C146" s="94" t="s">
        <v>212</v>
      </c>
      <c r="D146" s="94"/>
      <c r="E146" s="5"/>
      <c r="F146" s="6" t="s">
        <v>213</v>
      </c>
      <c r="G146" s="15" t="s">
        <v>214</v>
      </c>
      <c r="H146" s="72">
        <f>SUM(H147+H148+H149)</f>
        <v>60992.37</v>
      </c>
      <c r="I146" s="57">
        <f>H146/G146%</f>
        <v>48.793896000000004</v>
      </c>
    </row>
    <row r="147" spans="2:9" ht="16.5" customHeight="1">
      <c r="B147" s="7"/>
      <c r="C147" s="91"/>
      <c r="D147" s="91"/>
      <c r="E147" s="8" t="s">
        <v>68</v>
      </c>
      <c r="F147" s="9" t="s">
        <v>69</v>
      </c>
      <c r="G147" s="16" t="s">
        <v>215</v>
      </c>
      <c r="H147" s="45" t="s">
        <v>373</v>
      </c>
      <c r="I147" s="61">
        <f>H147/G147%</f>
        <v>30.079625</v>
      </c>
    </row>
    <row r="148" spans="2:9" ht="16.5" customHeight="1">
      <c r="B148" s="7"/>
      <c r="C148" s="101"/>
      <c r="D148" s="102"/>
      <c r="E148" s="8" t="s">
        <v>197</v>
      </c>
      <c r="F148" s="9" t="s">
        <v>198</v>
      </c>
      <c r="G148" s="16">
        <v>0</v>
      </c>
      <c r="H148" s="45" t="s">
        <v>374</v>
      </c>
      <c r="I148" s="61">
        <v>0</v>
      </c>
    </row>
    <row r="149" spans="2:9" ht="27" customHeight="1">
      <c r="B149" s="7"/>
      <c r="C149" s="91"/>
      <c r="D149" s="91"/>
      <c r="E149" s="8" t="s">
        <v>192</v>
      </c>
      <c r="F149" s="9" t="s">
        <v>193</v>
      </c>
      <c r="G149" s="16" t="s">
        <v>216</v>
      </c>
      <c r="H149" s="45" t="s">
        <v>375</v>
      </c>
      <c r="I149" s="61">
        <f>H149/G149%</f>
        <v>50</v>
      </c>
    </row>
    <row r="150" spans="2:9" ht="16.5" customHeight="1">
      <c r="B150" s="4"/>
      <c r="C150" s="94" t="s">
        <v>217</v>
      </c>
      <c r="D150" s="94"/>
      <c r="E150" s="5"/>
      <c r="F150" s="6" t="s">
        <v>218</v>
      </c>
      <c r="G150" s="15" t="s">
        <v>219</v>
      </c>
      <c r="H150" s="72">
        <f>SUM(H151+H152)</f>
        <v>2849</v>
      </c>
      <c r="I150" s="57">
        <f>H150/G150%</f>
        <v>142.45</v>
      </c>
    </row>
    <row r="151" spans="2:9" ht="16.5" customHeight="1">
      <c r="B151" s="4"/>
      <c r="C151" s="96"/>
      <c r="D151" s="97"/>
      <c r="E151" s="8" t="s">
        <v>55</v>
      </c>
      <c r="F151" s="9" t="s">
        <v>56</v>
      </c>
      <c r="G151" s="16" t="s">
        <v>219</v>
      </c>
      <c r="H151" s="45" t="s">
        <v>376</v>
      </c>
      <c r="I151" s="61">
        <f>H151/G151%</f>
        <v>32.45</v>
      </c>
    </row>
    <row r="152" spans="2:9" ht="16.5" customHeight="1">
      <c r="B152" s="7"/>
      <c r="C152" s="91"/>
      <c r="D152" s="91"/>
      <c r="E152" s="8" t="s">
        <v>197</v>
      </c>
      <c r="F152" s="9" t="s">
        <v>198</v>
      </c>
      <c r="G152" s="16">
        <v>0</v>
      </c>
      <c r="H152" s="45" t="s">
        <v>377</v>
      </c>
      <c r="I152" s="61">
        <v>0</v>
      </c>
    </row>
    <row r="153" spans="2:9" ht="16.5" customHeight="1">
      <c r="B153" s="4"/>
      <c r="C153" s="94" t="s">
        <v>220</v>
      </c>
      <c r="D153" s="94"/>
      <c r="E153" s="5"/>
      <c r="F153" s="6" t="s">
        <v>12</v>
      </c>
      <c r="G153" s="15" t="s">
        <v>221</v>
      </c>
      <c r="H153" s="72">
        <f>SUM(H154+H155+H156)</f>
        <v>106527.86</v>
      </c>
      <c r="I153" s="57">
        <f aca="true" t="shared" si="5" ref="I153:I158">H153/G153%</f>
        <v>50.111891993602406</v>
      </c>
    </row>
    <row r="154" spans="2:9" ht="16.5" customHeight="1">
      <c r="B154" s="7"/>
      <c r="C154" s="91"/>
      <c r="D154" s="91"/>
      <c r="E154" s="8" t="s">
        <v>197</v>
      </c>
      <c r="F154" s="9" t="s">
        <v>198</v>
      </c>
      <c r="G154" s="16" t="s">
        <v>222</v>
      </c>
      <c r="H154" s="45" t="s">
        <v>378</v>
      </c>
      <c r="I154" s="61">
        <f t="shared" si="5"/>
        <v>11.845269320843093</v>
      </c>
    </row>
    <row r="155" spans="2:9" ht="37.5" customHeight="1">
      <c r="B155" s="7"/>
      <c r="C155" s="91"/>
      <c r="D155" s="91"/>
      <c r="E155" s="8" t="s">
        <v>17</v>
      </c>
      <c r="F155" s="9" t="s">
        <v>18</v>
      </c>
      <c r="G155" s="16" t="s">
        <v>223</v>
      </c>
      <c r="H155" s="45" t="s">
        <v>379</v>
      </c>
      <c r="I155" s="61">
        <f t="shared" si="5"/>
        <v>42.53598355037697</v>
      </c>
    </row>
    <row r="156" spans="2:9" ht="24.75" customHeight="1">
      <c r="B156" s="7"/>
      <c r="C156" s="91"/>
      <c r="D156" s="91"/>
      <c r="E156" s="8" t="s">
        <v>192</v>
      </c>
      <c r="F156" s="9" t="s">
        <v>193</v>
      </c>
      <c r="G156" s="16" t="s">
        <v>224</v>
      </c>
      <c r="H156" s="45" t="s">
        <v>380</v>
      </c>
      <c r="I156" s="61">
        <f t="shared" si="5"/>
        <v>85.71428571428571</v>
      </c>
    </row>
    <row r="157" spans="2:10" ht="16.5" customHeight="1">
      <c r="B157" s="2" t="s">
        <v>225</v>
      </c>
      <c r="C157" s="93"/>
      <c r="D157" s="93"/>
      <c r="E157" s="2"/>
      <c r="F157" s="3" t="s">
        <v>226</v>
      </c>
      <c r="G157" s="14" t="str">
        <f>G158</f>
        <v>685 137,70</v>
      </c>
      <c r="H157" s="73">
        <f>H158</f>
        <v>377495.29000000004</v>
      </c>
      <c r="I157" s="56">
        <f t="shared" si="5"/>
        <v>55.097725610486776</v>
      </c>
      <c r="J157" s="10"/>
    </row>
    <row r="158" spans="2:9" ht="16.5" customHeight="1">
      <c r="B158" s="4"/>
      <c r="C158" s="94" t="s">
        <v>228</v>
      </c>
      <c r="D158" s="94"/>
      <c r="E158" s="5"/>
      <c r="F158" s="6" t="s">
        <v>12</v>
      </c>
      <c r="G158" s="15" t="s">
        <v>227</v>
      </c>
      <c r="H158" s="72">
        <f>SUM(H159+H160+H161+H162)</f>
        <v>377495.29000000004</v>
      </c>
      <c r="I158" s="57">
        <f t="shared" si="5"/>
        <v>55.097725610486776</v>
      </c>
    </row>
    <row r="159" spans="2:9" ht="16.5" customHeight="1">
      <c r="B159" s="7"/>
      <c r="C159" s="91"/>
      <c r="D159" s="91"/>
      <c r="E159" s="8" t="s">
        <v>68</v>
      </c>
      <c r="F159" s="9" t="s">
        <v>69</v>
      </c>
      <c r="G159" s="16">
        <v>0</v>
      </c>
      <c r="H159" s="45" t="s">
        <v>381</v>
      </c>
      <c r="I159" s="61"/>
    </row>
    <row r="160" spans="2:9" ht="16.5" customHeight="1">
      <c r="B160" s="7"/>
      <c r="C160" s="101"/>
      <c r="D160" s="102"/>
      <c r="E160" s="8" t="s">
        <v>197</v>
      </c>
      <c r="F160" s="9" t="s">
        <v>198</v>
      </c>
      <c r="G160" s="16" t="s">
        <v>229</v>
      </c>
      <c r="H160" s="45" t="s">
        <v>382</v>
      </c>
      <c r="I160" s="61">
        <f aca="true" t="shared" si="6" ref="I160:I166">H160/G160%</f>
        <v>21.108586470974842</v>
      </c>
    </row>
    <row r="161" spans="2:9" ht="33.75" customHeight="1">
      <c r="B161" s="7"/>
      <c r="C161" s="91"/>
      <c r="D161" s="91"/>
      <c r="E161" s="8" t="s">
        <v>230</v>
      </c>
      <c r="F161" s="9" t="s">
        <v>231</v>
      </c>
      <c r="G161" s="16" t="s">
        <v>232</v>
      </c>
      <c r="H161" s="45" t="s">
        <v>383</v>
      </c>
      <c r="I161" s="61">
        <f t="shared" si="6"/>
        <v>72.63373594767764</v>
      </c>
    </row>
    <row r="162" spans="2:9" ht="34.5" customHeight="1">
      <c r="B162" s="7"/>
      <c r="C162" s="91"/>
      <c r="D162" s="91"/>
      <c r="E162" s="8" t="s">
        <v>233</v>
      </c>
      <c r="F162" s="9" t="s">
        <v>231</v>
      </c>
      <c r="G162" s="16" t="s">
        <v>234</v>
      </c>
      <c r="H162" s="45" t="s">
        <v>384</v>
      </c>
      <c r="I162" s="61">
        <f t="shared" si="6"/>
        <v>236.33789481545426</v>
      </c>
    </row>
    <row r="163" spans="2:10" ht="16.5" customHeight="1">
      <c r="B163" s="2" t="s">
        <v>235</v>
      </c>
      <c r="C163" s="93"/>
      <c r="D163" s="93"/>
      <c r="E163" s="2"/>
      <c r="F163" s="3" t="s">
        <v>236</v>
      </c>
      <c r="G163" s="14" t="str">
        <f>G164</f>
        <v>52 289,00</v>
      </c>
      <c r="H163" s="54" t="str">
        <f>H164</f>
        <v>52 289,00</v>
      </c>
      <c r="I163" s="56">
        <f t="shared" si="6"/>
        <v>100</v>
      </c>
      <c r="J163" s="10"/>
    </row>
    <row r="164" spans="2:9" ht="16.5" customHeight="1">
      <c r="B164" s="4"/>
      <c r="C164" s="94" t="s">
        <v>238</v>
      </c>
      <c r="D164" s="94"/>
      <c r="E164" s="5"/>
      <c r="F164" s="6" t="s">
        <v>239</v>
      </c>
      <c r="G164" s="15" t="s">
        <v>237</v>
      </c>
      <c r="H164" s="53" t="str">
        <f>H165</f>
        <v>52 289,00</v>
      </c>
      <c r="I164" s="57">
        <f t="shared" si="6"/>
        <v>100</v>
      </c>
    </row>
    <row r="165" spans="2:9" ht="25.5" customHeight="1">
      <c r="B165" s="7"/>
      <c r="C165" s="91"/>
      <c r="D165" s="91"/>
      <c r="E165" s="8" t="s">
        <v>192</v>
      </c>
      <c r="F165" s="9" t="s">
        <v>193</v>
      </c>
      <c r="G165" s="16" t="s">
        <v>237</v>
      </c>
      <c r="H165" s="45" t="s">
        <v>237</v>
      </c>
      <c r="I165" s="61">
        <f t="shared" si="6"/>
        <v>100</v>
      </c>
    </row>
    <row r="166" spans="2:10" ht="16.5" customHeight="1">
      <c r="B166" s="2" t="s">
        <v>240</v>
      </c>
      <c r="C166" s="93"/>
      <c r="D166" s="93"/>
      <c r="E166" s="2"/>
      <c r="F166" s="3" t="s">
        <v>241</v>
      </c>
      <c r="G166" s="17">
        <f>SUM(G167+G169+G171+G174+G176)</f>
        <v>198769</v>
      </c>
      <c r="H166" s="73">
        <f>SUM(H167+H169+H171+H174+H176)</f>
        <v>51078.530000000006</v>
      </c>
      <c r="I166" s="56">
        <f t="shared" si="6"/>
        <v>25.697432698257778</v>
      </c>
      <c r="J166" s="10"/>
    </row>
    <row r="167" spans="2:9" ht="16.5" customHeight="1">
      <c r="B167" s="4"/>
      <c r="C167" s="94" t="s">
        <v>242</v>
      </c>
      <c r="D167" s="94"/>
      <c r="E167" s="5"/>
      <c r="F167" s="6" t="s">
        <v>243</v>
      </c>
      <c r="G167" s="15" t="s">
        <v>244</v>
      </c>
      <c r="H167" s="53" t="str">
        <f>H168</f>
        <v>0,00</v>
      </c>
      <c r="I167" s="57"/>
    </row>
    <row r="168" spans="2:9" ht="36" customHeight="1">
      <c r="B168" s="7"/>
      <c r="C168" s="91"/>
      <c r="D168" s="91"/>
      <c r="E168" s="8" t="s">
        <v>25</v>
      </c>
      <c r="F168" s="9" t="s">
        <v>26</v>
      </c>
      <c r="G168" s="16" t="s">
        <v>244</v>
      </c>
      <c r="H168" s="45" t="s">
        <v>321</v>
      </c>
      <c r="I168" s="61">
        <v>0</v>
      </c>
    </row>
    <row r="169" spans="2:9" ht="19.5" customHeight="1">
      <c r="B169" s="7"/>
      <c r="C169" s="100" t="s">
        <v>385</v>
      </c>
      <c r="D169" s="94"/>
      <c r="E169" s="5"/>
      <c r="F169" s="38" t="s">
        <v>386</v>
      </c>
      <c r="G169" s="15">
        <v>0</v>
      </c>
      <c r="H169" s="69" t="str">
        <f>H170</f>
        <v>34 376,66</v>
      </c>
      <c r="I169" s="70">
        <v>0</v>
      </c>
    </row>
    <row r="170" spans="2:9" ht="36" customHeight="1">
      <c r="B170" s="7"/>
      <c r="C170" s="112"/>
      <c r="D170" s="113"/>
      <c r="E170" s="8" t="s">
        <v>25</v>
      </c>
      <c r="F170" s="9" t="s">
        <v>26</v>
      </c>
      <c r="G170" s="16">
        <v>0</v>
      </c>
      <c r="H170" s="45" t="s">
        <v>387</v>
      </c>
      <c r="I170" s="61">
        <v>0</v>
      </c>
    </row>
    <row r="171" spans="2:9" ht="30.75" customHeight="1">
      <c r="B171" s="7"/>
      <c r="C171" s="94" t="s">
        <v>245</v>
      </c>
      <c r="D171" s="94"/>
      <c r="E171" s="5"/>
      <c r="F171" s="6" t="s">
        <v>246</v>
      </c>
      <c r="G171" s="15" t="s">
        <v>247</v>
      </c>
      <c r="H171" s="72">
        <f>SUM(H172+H173)</f>
        <v>15138.39</v>
      </c>
      <c r="I171" s="57">
        <f>H171/G171%</f>
        <v>18.922987499999998</v>
      </c>
    </row>
    <row r="172" spans="2:9" ht="24" customHeight="1">
      <c r="B172" s="7"/>
      <c r="C172" s="91"/>
      <c r="D172" s="91"/>
      <c r="E172" s="8" t="s">
        <v>80</v>
      </c>
      <c r="F172" s="9" t="s">
        <v>81</v>
      </c>
      <c r="G172" s="16" t="s">
        <v>38</v>
      </c>
      <c r="H172" s="45" t="s">
        <v>388</v>
      </c>
      <c r="I172" s="61">
        <f>H172/G172%</f>
        <v>8.55326</v>
      </c>
    </row>
    <row r="173" spans="2:9" ht="20.25" customHeight="1">
      <c r="B173" s="7"/>
      <c r="C173" s="91"/>
      <c r="D173" s="91"/>
      <c r="E173" s="8" t="s">
        <v>248</v>
      </c>
      <c r="F173" s="9" t="s">
        <v>249</v>
      </c>
      <c r="G173" s="16" t="s">
        <v>108</v>
      </c>
      <c r="H173" s="45" t="s">
        <v>389</v>
      </c>
      <c r="I173" s="61">
        <f>H173/G173%</f>
        <v>36.205866666666665</v>
      </c>
    </row>
    <row r="174" spans="2:9" ht="27" customHeight="1">
      <c r="B174" s="7"/>
      <c r="C174" s="100" t="s">
        <v>390</v>
      </c>
      <c r="D174" s="94"/>
      <c r="E174" s="5"/>
      <c r="F174" s="38" t="s">
        <v>391</v>
      </c>
      <c r="G174" s="15">
        <v>0</v>
      </c>
      <c r="H174" s="53" t="str">
        <f>H175</f>
        <v>1 509,48</v>
      </c>
      <c r="I174" s="57">
        <v>0</v>
      </c>
    </row>
    <row r="175" spans="2:9" ht="20.25" customHeight="1">
      <c r="B175" s="7"/>
      <c r="C175" s="101"/>
      <c r="D175" s="102"/>
      <c r="E175" s="31" t="s">
        <v>394</v>
      </c>
      <c r="F175" s="32" t="s">
        <v>395</v>
      </c>
      <c r="G175" s="16">
        <v>0</v>
      </c>
      <c r="H175" s="45" t="s">
        <v>396</v>
      </c>
      <c r="I175" s="61">
        <v>0</v>
      </c>
    </row>
    <row r="176" spans="2:9" ht="23.25" customHeight="1">
      <c r="B176" s="4"/>
      <c r="C176" s="100" t="s">
        <v>392</v>
      </c>
      <c r="D176" s="94"/>
      <c r="E176" s="5"/>
      <c r="F176" s="38" t="s">
        <v>12</v>
      </c>
      <c r="G176" s="15">
        <v>0</v>
      </c>
      <c r="H176" s="53" t="str">
        <f>H177</f>
        <v>54,00</v>
      </c>
      <c r="I176" s="57">
        <v>0</v>
      </c>
    </row>
    <row r="177" spans="2:9" ht="16.5" customHeight="1">
      <c r="B177" s="7"/>
      <c r="C177" s="91"/>
      <c r="D177" s="91"/>
      <c r="E177" s="8" t="s">
        <v>197</v>
      </c>
      <c r="F177" s="9" t="s">
        <v>198</v>
      </c>
      <c r="G177" s="16">
        <v>0</v>
      </c>
      <c r="H177" s="45" t="s">
        <v>393</v>
      </c>
      <c r="I177" s="61">
        <v>0</v>
      </c>
    </row>
    <row r="178" spans="2:10" ht="16.5" customHeight="1">
      <c r="B178" s="2" t="s">
        <v>250</v>
      </c>
      <c r="C178" s="93"/>
      <c r="D178" s="93"/>
      <c r="E178" s="2"/>
      <c r="F178" s="3" t="s">
        <v>251</v>
      </c>
      <c r="G178" s="17">
        <f>SUM(G179+G187)</f>
        <v>525616</v>
      </c>
      <c r="H178" s="73">
        <f>SUM(H179+H185+H187)</f>
        <v>243727.93</v>
      </c>
      <c r="I178" s="56">
        <f>H178/G178%</f>
        <v>46.3699601990807</v>
      </c>
      <c r="J178" s="10"/>
    </row>
    <row r="179" spans="2:9" ht="16.5" customHeight="1">
      <c r="B179" s="4"/>
      <c r="C179" s="94" t="s">
        <v>252</v>
      </c>
      <c r="D179" s="94"/>
      <c r="E179" s="5"/>
      <c r="F179" s="6" t="s">
        <v>253</v>
      </c>
      <c r="G179" s="15" t="s">
        <v>254</v>
      </c>
      <c r="H179" s="72">
        <f>SUM(H180+H181+H182+H183+H184)</f>
        <v>237228.15</v>
      </c>
      <c r="I179" s="57">
        <f>H179/G179%</f>
        <v>48.86033205430021</v>
      </c>
    </row>
    <row r="180" spans="2:9" ht="24.75" customHeight="1">
      <c r="B180" s="4"/>
      <c r="C180" s="96"/>
      <c r="D180" s="97"/>
      <c r="E180" s="47" t="s">
        <v>342</v>
      </c>
      <c r="F180" s="48" t="s">
        <v>343</v>
      </c>
      <c r="G180" s="35">
        <v>0</v>
      </c>
      <c r="H180" s="63" t="s">
        <v>399</v>
      </c>
      <c r="I180" s="59">
        <v>0</v>
      </c>
    </row>
    <row r="181" spans="2:9" ht="39" customHeight="1">
      <c r="B181" s="4"/>
      <c r="C181" s="98"/>
      <c r="D181" s="99"/>
      <c r="E181" s="8" t="s">
        <v>39</v>
      </c>
      <c r="F181" s="9" t="s">
        <v>40</v>
      </c>
      <c r="G181" s="35">
        <v>0</v>
      </c>
      <c r="H181" s="63" t="s">
        <v>400</v>
      </c>
      <c r="I181" s="59">
        <v>0</v>
      </c>
    </row>
    <row r="182" spans="2:9" ht="16.5" customHeight="1">
      <c r="B182" s="4"/>
      <c r="C182" s="98"/>
      <c r="D182" s="99"/>
      <c r="E182" s="47" t="s">
        <v>397</v>
      </c>
      <c r="F182" s="48" t="s">
        <v>410</v>
      </c>
      <c r="G182" s="49">
        <v>0</v>
      </c>
      <c r="H182" s="67" t="s">
        <v>401</v>
      </c>
      <c r="I182" s="68">
        <v>0</v>
      </c>
    </row>
    <row r="183" spans="2:9" ht="16.5" customHeight="1">
      <c r="B183" s="4"/>
      <c r="C183" s="98"/>
      <c r="D183" s="99"/>
      <c r="E183" s="8" t="s">
        <v>197</v>
      </c>
      <c r="F183" s="9" t="s">
        <v>198</v>
      </c>
      <c r="G183" s="35">
        <v>0</v>
      </c>
      <c r="H183" s="63" t="s">
        <v>402</v>
      </c>
      <c r="I183" s="59">
        <v>0</v>
      </c>
    </row>
    <row r="184" spans="2:9" ht="33.75" customHeight="1">
      <c r="B184" s="7"/>
      <c r="C184" s="91"/>
      <c r="D184" s="91"/>
      <c r="E184" s="8" t="s">
        <v>25</v>
      </c>
      <c r="F184" s="9" t="s">
        <v>26</v>
      </c>
      <c r="G184" s="16" t="s">
        <v>254</v>
      </c>
      <c r="H184" s="45" t="s">
        <v>403</v>
      </c>
      <c r="I184" s="61">
        <f>H184/G184%</f>
        <v>46.12719685782136</v>
      </c>
    </row>
    <row r="185" spans="2:9" ht="18.75" customHeight="1">
      <c r="B185" s="7"/>
      <c r="C185" s="100" t="s">
        <v>404</v>
      </c>
      <c r="D185" s="94"/>
      <c r="E185" s="5"/>
      <c r="F185" s="38" t="s">
        <v>405</v>
      </c>
      <c r="G185" s="46">
        <v>0</v>
      </c>
      <c r="H185" s="69" t="str">
        <f>H186</f>
        <v>6 446,78</v>
      </c>
      <c r="I185" s="70">
        <v>0</v>
      </c>
    </row>
    <row r="186" spans="2:9" ht="46.5" customHeight="1">
      <c r="B186" s="7"/>
      <c r="C186" s="112"/>
      <c r="D186" s="113"/>
      <c r="E186" s="31" t="s">
        <v>302</v>
      </c>
      <c r="F186" s="32" t="s">
        <v>303</v>
      </c>
      <c r="G186" s="16">
        <v>0</v>
      </c>
      <c r="H186" s="45" t="s">
        <v>406</v>
      </c>
      <c r="I186" s="61">
        <v>0</v>
      </c>
    </row>
    <row r="187" spans="2:9" ht="16.5" customHeight="1">
      <c r="B187" s="4"/>
      <c r="C187" s="95" t="s">
        <v>255</v>
      </c>
      <c r="D187" s="95"/>
      <c r="E187" s="75"/>
      <c r="F187" s="76" t="s">
        <v>12</v>
      </c>
      <c r="G187" s="77" t="s">
        <v>256</v>
      </c>
      <c r="H187" s="78">
        <f>SUM(H188+H189)</f>
        <v>53</v>
      </c>
      <c r="I187" s="57">
        <f>H187/G187%</f>
        <v>0.13219265208390493</v>
      </c>
    </row>
    <row r="188" spans="2:9" ht="16.5" customHeight="1">
      <c r="B188" s="4"/>
      <c r="C188" s="96"/>
      <c r="D188" s="97"/>
      <c r="E188" s="47" t="s">
        <v>397</v>
      </c>
      <c r="F188" s="48" t="s">
        <v>398</v>
      </c>
      <c r="G188" s="35">
        <v>0</v>
      </c>
      <c r="H188" s="63" t="s">
        <v>407</v>
      </c>
      <c r="I188" s="59">
        <v>0</v>
      </c>
    </row>
    <row r="189" spans="2:9" ht="38.25" customHeight="1">
      <c r="B189" s="7"/>
      <c r="C189" s="91"/>
      <c r="D189" s="91"/>
      <c r="E189" s="8" t="s">
        <v>230</v>
      </c>
      <c r="F189" s="9" t="s">
        <v>231</v>
      </c>
      <c r="G189" s="16" t="s">
        <v>256</v>
      </c>
      <c r="H189" s="45" t="s">
        <v>321</v>
      </c>
      <c r="I189" s="61">
        <v>0</v>
      </c>
    </row>
    <row r="190" spans="2:10" ht="16.5" customHeight="1">
      <c r="B190" s="2" t="s">
        <v>257</v>
      </c>
      <c r="C190" s="93"/>
      <c r="D190" s="93"/>
      <c r="E190" s="2"/>
      <c r="F190" s="3" t="s">
        <v>258</v>
      </c>
      <c r="G190" s="73">
        <f>SUM(G191+G193)</f>
        <v>396550</v>
      </c>
      <c r="H190" s="73">
        <f>SUM(H191+H193)</f>
        <v>400426.78</v>
      </c>
      <c r="I190" s="56">
        <f>H190/G190%</f>
        <v>100.97762703316103</v>
      </c>
      <c r="J190" s="10"/>
    </row>
    <row r="191" spans="2:9" ht="16.5" customHeight="1">
      <c r="B191" s="4"/>
      <c r="C191" s="94" t="s">
        <v>260</v>
      </c>
      <c r="D191" s="94"/>
      <c r="E191" s="5"/>
      <c r="F191" s="6" t="s">
        <v>261</v>
      </c>
      <c r="G191" s="15" t="s">
        <v>259</v>
      </c>
      <c r="H191" s="53" t="str">
        <f>H192</f>
        <v>396 550,00</v>
      </c>
      <c r="I191" s="57">
        <f>H191/G191%</f>
        <v>100</v>
      </c>
    </row>
    <row r="192" spans="2:9" ht="42" customHeight="1">
      <c r="B192" s="4"/>
      <c r="C192" s="114"/>
      <c r="D192" s="115"/>
      <c r="E192" s="8" t="s">
        <v>25</v>
      </c>
      <c r="F192" s="9" t="s">
        <v>26</v>
      </c>
      <c r="G192" s="16" t="s">
        <v>259</v>
      </c>
      <c r="H192" s="71" t="s">
        <v>259</v>
      </c>
      <c r="I192" s="61">
        <f>H192/G192%</f>
        <v>100</v>
      </c>
    </row>
    <row r="193" spans="2:9" ht="16.5" customHeight="1">
      <c r="B193" s="4"/>
      <c r="C193" s="116" t="s">
        <v>408</v>
      </c>
      <c r="D193" s="117"/>
      <c r="E193" s="5"/>
      <c r="F193" s="6"/>
      <c r="G193" s="15">
        <v>0</v>
      </c>
      <c r="H193" s="53" t="str">
        <f>H194</f>
        <v>3 876,78</v>
      </c>
      <c r="I193" s="57">
        <v>0</v>
      </c>
    </row>
    <row r="194" spans="2:9" ht="46.5" customHeight="1">
      <c r="B194" s="7"/>
      <c r="C194" s="91"/>
      <c r="D194" s="91"/>
      <c r="E194" s="31" t="s">
        <v>302</v>
      </c>
      <c r="F194" s="32" t="s">
        <v>303</v>
      </c>
      <c r="G194" s="16">
        <v>0</v>
      </c>
      <c r="H194" s="45" t="s">
        <v>409</v>
      </c>
      <c r="I194" s="61">
        <v>0</v>
      </c>
    </row>
    <row r="195" spans="2:9" ht="16.5" customHeight="1">
      <c r="B195" s="92" t="s">
        <v>262</v>
      </c>
      <c r="C195" s="92"/>
      <c r="D195" s="92"/>
      <c r="E195" s="92"/>
      <c r="F195" s="92"/>
      <c r="G195" s="79">
        <f>SUM(G190+G178+G166+G163+G157+G125+G122+G95+G88+G57+G50+G47+G34+G29+G20+G17+G12+G4)</f>
        <v>48843460.57</v>
      </c>
      <c r="H195" s="79">
        <f>SUM(H190+H178+H166+H163+H157+H125+H122+H95+H88+H57+H50+H47+H34+H29+H20+H17+H12+H4)</f>
        <v>22403924.310000006</v>
      </c>
      <c r="I195" s="56">
        <f>H195/G195%</f>
        <v>45.8688308497139</v>
      </c>
    </row>
    <row r="196" spans="1:9" ht="16.5" customHeight="1">
      <c r="A196" s="80"/>
      <c r="B196" s="80"/>
      <c r="C196" s="80"/>
      <c r="D196" s="80"/>
      <c r="E196" s="80"/>
      <c r="F196" s="80"/>
      <c r="G196" s="80"/>
      <c r="H196" s="81"/>
      <c r="I196" s="80"/>
    </row>
    <row r="197" spans="1:8" ht="5.25" customHeight="1">
      <c r="A197" s="87"/>
      <c r="B197" s="87"/>
      <c r="C197" s="87"/>
      <c r="D197" s="87"/>
      <c r="E197" s="87"/>
      <c r="F197" s="87"/>
      <c r="G197" s="87"/>
      <c r="H197" s="88"/>
    </row>
    <row r="198" spans="2:8" ht="11.25" customHeight="1">
      <c r="B198" s="89"/>
      <c r="C198" s="89"/>
      <c r="D198" s="87"/>
      <c r="E198" s="87"/>
      <c r="F198" s="87"/>
      <c r="G198" s="87"/>
      <c r="H198" s="89"/>
    </row>
    <row r="199" spans="2:9" ht="5.25" customHeight="1">
      <c r="B199" s="89"/>
      <c r="C199" s="89"/>
      <c r="D199" s="87"/>
      <c r="E199" s="87"/>
      <c r="F199" s="87"/>
      <c r="G199" s="87"/>
      <c r="H199" s="87"/>
      <c r="I199" s="87"/>
    </row>
  </sheetData>
  <sheetProtection/>
  <mergeCells count="181">
    <mergeCell ref="C192:D192"/>
    <mergeCell ref="C193:D193"/>
    <mergeCell ref="C160:D160"/>
    <mergeCell ref="C169:D169"/>
    <mergeCell ref="C170:D170"/>
    <mergeCell ref="C171:D171"/>
    <mergeCell ref="C172:D172"/>
    <mergeCell ref="C173:D173"/>
    <mergeCell ref="C134:D134"/>
    <mergeCell ref="C138:D138"/>
    <mergeCell ref="C141:D141"/>
    <mergeCell ref="C144:D144"/>
    <mergeCell ref="C148:D148"/>
    <mergeCell ref="C151:D151"/>
    <mergeCell ref="C139:D139"/>
    <mergeCell ref="C140:D140"/>
    <mergeCell ref="C142:D142"/>
    <mergeCell ref="C135:D135"/>
    <mergeCell ref="C117:D117"/>
    <mergeCell ref="C120:D120"/>
    <mergeCell ref="C118:D119"/>
    <mergeCell ref="C121:D121"/>
    <mergeCell ref="C122:D122"/>
    <mergeCell ref="C123:D123"/>
    <mergeCell ref="C55:D55"/>
    <mergeCell ref="C67:D67"/>
    <mergeCell ref="C77:D77"/>
    <mergeCell ref="C83:D83"/>
    <mergeCell ref="C98:D98"/>
    <mergeCell ref="C105:D105"/>
    <mergeCell ref="C59:D59"/>
    <mergeCell ref="C60:D60"/>
    <mergeCell ref="C61:D61"/>
    <mergeCell ref="C56:D56"/>
    <mergeCell ref="C32:D32"/>
    <mergeCell ref="C38:D38"/>
    <mergeCell ref="C41:D41"/>
    <mergeCell ref="C44:D44"/>
    <mergeCell ref="C51:D51"/>
    <mergeCell ref="C110:D110"/>
    <mergeCell ref="C36:D36"/>
    <mergeCell ref="C37:D37"/>
    <mergeCell ref="C43:D43"/>
    <mergeCell ref="C33:D33"/>
    <mergeCell ref="C5:D5"/>
    <mergeCell ref="C7:D7"/>
    <mergeCell ref="C8:D8"/>
    <mergeCell ref="C3:D3"/>
    <mergeCell ref="C4:D4"/>
    <mergeCell ref="C6:D6"/>
    <mergeCell ref="C15:D15"/>
    <mergeCell ref="C16:D16"/>
    <mergeCell ref="C17:D17"/>
    <mergeCell ref="C9:D9"/>
    <mergeCell ref="C11:D11"/>
    <mergeCell ref="C12:D12"/>
    <mergeCell ref="C10:D10"/>
    <mergeCell ref="C13:D13"/>
    <mergeCell ref="C14:D14"/>
    <mergeCell ref="C21:D21"/>
    <mergeCell ref="C22:D22"/>
    <mergeCell ref="C23:D23"/>
    <mergeCell ref="C18:D18"/>
    <mergeCell ref="C19:D19"/>
    <mergeCell ref="C20:D20"/>
    <mergeCell ref="C28:D28"/>
    <mergeCell ref="C29:D29"/>
    <mergeCell ref="C30:D30"/>
    <mergeCell ref="C24:D24"/>
    <mergeCell ref="C26:D26"/>
    <mergeCell ref="C27:D27"/>
    <mergeCell ref="C25:D25"/>
    <mergeCell ref="C34:D34"/>
    <mergeCell ref="C35:D35"/>
    <mergeCell ref="C49:D49"/>
    <mergeCell ref="C50:D50"/>
    <mergeCell ref="C54:D54"/>
    <mergeCell ref="C46:D46"/>
    <mergeCell ref="C47:D47"/>
    <mergeCell ref="C48:D48"/>
    <mergeCell ref="C52:D53"/>
    <mergeCell ref="C57:D57"/>
    <mergeCell ref="C58:D58"/>
    <mergeCell ref="C65:D65"/>
    <mergeCell ref="C66:D66"/>
    <mergeCell ref="C68:D68"/>
    <mergeCell ref="C62:D62"/>
    <mergeCell ref="C63:D63"/>
    <mergeCell ref="C64:D64"/>
    <mergeCell ref="C72:D72"/>
    <mergeCell ref="C73:D73"/>
    <mergeCell ref="C74:D74"/>
    <mergeCell ref="C69:D69"/>
    <mergeCell ref="C70:D70"/>
    <mergeCell ref="C71:D71"/>
    <mergeCell ref="C79:D79"/>
    <mergeCell ref="C80:D80"/>
    <mergeCell ref="C81:D81"/>
    <mergeCell ref="C75:D75"/>
    <mergeCell ref="C76:D76"/>
    <mergeCell ref="C78:D78"/>
    <mergeCell ref="C86:D86"/>
    <mergeCell ref="C87:D87"/>
    <mergeCell ref="C88:D88"/>
    <mergeCell ref="C82:D82"/>
    <mergeCell ref="C84:D84"/>
    <mergeCell ref="C85:D85"/>
    <mergeCell ref="C92:D92"/>
    <mergeCell ref="C93:D93"/>
    <mergeCell ref="C94:D94"/>
    <mergeCell ref="C89:D89"/>
    <mergeCell ref="C90:D90"/>
    <mergeCell ref="C91:D91"/>
    <mergeCell ref="C103:D103"/>
    <mergeCell ref="C104:D104"/>
    <mergeCell ref="C106:D106"/>
    <mergeCell ref="C102:D102"/>
    <mergeCell ref="C95:D95"/>
    <mergeCell ref="C96:D96"/>
    <mergeCell ref="C97:D97"/>
    <mergeCell ref="C111:D111"/>
    <mergeCell ref="C112:D112"/>
    <mergeCell ref="C116:D116"/>
    <mergeCell ref="C107:D107"/>
    <mergeCell ref="C108:D108"/>
    <mergeCell ref="C109:D109"/>
    <mergeCell ref="C113:D113"/>
    <mergeCell ref="C128:D128"/>
    <mergeCell ref="C129:D129"/>
    <mergeCell ref="C133:D133"/>
    <mergeCell ref="C125:D125"/>
    <mergeCell ref="C126:D126"/>
    <mergeCell ref="C127:D127"/>
    <mergeCell ref="C131:D131"/>
    <mergeCell ref="C136:D136"/>
    <mergeCell ref="C137:D137"/>
    <mergeCell ref="C147:D147"/>
    <mergeCell ref="C149:D149"/>
    <mergeCell ref="C150:D150"/>
    <mergeCell ref="C143:D143"/>
    <mergeCell ref="C145:D145"/>
    <mergeCell ref="C146:D146"/>
    <mergeCell ref="C158:D158"/>
    <mergeCell ref="C159:D159"/>
    <mergeCell ref="C155:D155"/>
    <mergeCell ref="C156:D156"/>
    <mergeCell ref="C157:D157"/>
    <mergeCell ref="C152:D152"/>
    <mergeCell ref="C153:D153"/>
    <mergeCell ref="C154:D154"/>
    <mergeCell ref="C164:D164"/>
    <mergeCell ref="C165:D165"/>
    <mergeCell ref="C166:D166"/>
    <mergeCell ref="C161:D161"/>
    <mergeCell ref="C162:D162"/>
    <mergeCell ref="C163:D163"/>
    <mergeCell ref="C177:D177"/>
    <mergeCell ref="C178:D178"/>
    <mergeCell ref="C167:D167"/>
    <mergeCell ref="C168:D168"/>
    <mergeCell ref="C176:D176"/>
    <mergeCell ref="C174:D174"/>
    <mergeCell ref="C175:D175"/>
    <mergeCell ref="C191:D191"/>
    <mergeCell ref="C179:D179"/>
    <mergeCell ref="C184:D184"/>
    <mergeCell ref="C187:D187"/>
    <mergeCell ref="C180:D183"/>
    <mergeCell ref="C185:D185"/>
    <mergeCell ref="C186:D186"/>
    <mergeCell ref="C188:D188"/>
    <mergeCell ref="A197:G197"/>
    <mergeCell ref="H197:H198"/>
    <mergeCell ref="B198:C199"/>
    <mergeCell ref="D198:G198"/>
    <mergeCell ref="D199:I199"/>
    <mergeCell ref="E1:F1"/>
    <mergeCell ref="C194:D194"/>
    <mergeCell ref="B195:F195"/>
    <mergeCell ref="C189:D189"/>
    <mergeCell ref="C190:D19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2013-07-30T08:07:11Z</cp:lastPrinted>
  <dcterms:modified xsi:type="dcterms:W3CDTF">2013-08-21T10:50:28Z</dcterms:modified>
  <cp:category/>
  <cp:version/>
  <cp:contentType/>
  <cp:contentStatus/>
</cp:coreProperties>
</file>